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F:\Desktop\Sınav Alaniz\Yeni klasör (2)\"/>
    </mc:Choice>
  </mc:AlternateContent>
  <xr:revisionPtr revIDLastSave="0" documentId="13_ncr:1_{871313EE-02D0-4A14-81DF-504C46A4A9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iriş-Bilgiler" sheetId="4" r:id="rId1"/>
    <sheet name="SINIF ADI" sheetId="1" r:id="rId2"/>
  </sheets>
  <definedNames>
    <definedName name="_xlnm.Print_Area" localSheetId="1">'SINIF ADI'!$A$1:$P$55</definedName>
    <definedName name="yüzde">'Giriş-Bilgiler'!$B$9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L26" i="1" s="1"/>
  <c r="K26" i="1"/>
  <c r="N26" i="1" s="1"/>
  <c r="M26" i="1"/>
  <c r="I27" i="1"/>
  <c r="K27" i="1"/>
  <c r="N27" i="1" s="1"/>
  <c r="L27" i="1"/>
  <c r="M27" i="1"/>
  <c r="I28" i="1"/>
  <c r="L28" i="1" s="1"/>
  <c r="K28" i="1"/>
  <c r="M28" i="1"/>
  <c r="N28" i="1"/>
  <c r="I29" i="1"/>
  <c r="L29" i="1" s="1"/>
  <c r="K29" i="1"/>
  <c r="N29" i="1" s="1"/>
  <c r="M29" i="1"/>
  <c r="I30" i="1"/>
  <c r="K30" i="1"/>
  <c r="N30" i="1" s="1"/>
  <c r="L30" i="1"/>
  <c r="M30" i="1"/>
  <c r="I31" i="1"/>
  <c r="L31" i="1" s="1"/>
  <c r="K31" i="1"/>
  <c r="M31" i="1"/>
  <c r="N31" i="1"/>
  <c r="I32" i="1"/>
  <c r="L32" i="1" s="1"/>
  <c r="K32" i="1"/>
  <c r="N32" i="1" s="1"/>
  <c r="M32" i="1"/>
  <c r="I33" i="1"/>
  <c r="K33" i="1"/>
  <c r="L33" i="1"/>
  <c r="M33" i="1"/>
  <c r="N33" i="1"/>
  <c r="I34" i="1"/>
  <c r="L34" i="1" s="1"/>
  <c r="K34" i="1"/>
  <c r="M34" i="1"/>
  <c r="N34" i="1"/>
  <c r="I35" i="1"/>
  <c r="L35" i="1" s="1"/>
  <c r="K35" i="1"/>
  <c r="N35" i="1" s="1"/>
  <c r="M35" i="1"/>
  <c r="I36" i="1"/>
  <c r="L36" i="1" s="1"/>
  <c r="K36" i="1"/>
  <c r="M36" i="1"/>
  <c r="N36" i="1"/>
  <c r="I37" i="1"/>
  <c r="L37" i="1" s="1"/>
  <c r="K37" i="1"/>
  <c r="M37" i="1"/>
  <c r="N37" i="1"/>
  <c r="I38" i="1"/>
  <c r="L38" i="1" s="1"/>
  <c r="K38" i="1"/>
  <c r="N38" i="1" s="1"/>
  <c r="M38" i="1"/>
  <c r="I39" i="1"/>
  <c r="L39" i="1" s="1"/>
  <c r="K39" i="1"/>
  <c r="M39" i="1"/>
  <c r="N39" i="1"/>
  <c r="I40" i="1"/>
  <c r="L40" i="1" s="1"/>
  <c r="K40" i="1"/>
  <c r="N40" i="1" s="1"/>
  <c r="M40" i="1"/>
  <c r="I41" i="1"/>
  <c r="L41" i="1" s="1"/>
  <c r="K41" i="1"/>
  <c r="M41" i="1"/>
  <c r="N41" i="1"/>
  <c r="I42" i="1"/>
  <c r="L42" i="1" s="1"/>
  <c r="K42" i="1"/>
  <c r="M42" i="1"/>
  <c r="N42" i="1"/>
  <c r="I43" i="1"/>
  <c r="K43" i="1"/>
  <c r="N43" i="1" s="1"/>
  <c r="L43" i="1"/>
  <c r="M43" i="1"/>
  <c r="I44" i="1"/>
  <c r="K44" i="1"/>
  <c r="L44" i="1"/>
  <c r="M44" i="1"/>
  <c r="N44" i="1"/>
  <c r="I45" i="1"/>
  <c r="L45" i="1" s="1"/>
  <c r="K45" i="1"/>
  <c r="N45" i="1" s="1"/>
  <c r="M45" i="1"/>
  <c r="I46" i="1"/>
  <c r="K46" i="1"/>
  <c r="N46" i="1" s="1"/>
  <c r="L46" i="1"/>
  <c r="M46" i="1"/>
  <c r="I47" i="1"/>
  <c r="K47" i="1"/>
  <c r="L47" i="1"/>
  <c r="M47" i="1"/>
  <c r="N47" i="1"/>
  <c r="I48" i="1"/>
  <c r="L48" i="1" s="1"/>
  <c r="K48" i="1"/>
  <c r="N48" i="1" s="1"/>
  <c r="M48" i="1"/>
  <c r="I49" i="1"/>
  <c r="K49" i="1"/>
  <c r="L49" i="1"/>
  <c r="M49" i="1"/>
  <c r="N49" i="1"/>
  <c r="I50" i="1"/>
  <c r="L50" i="1" s="1"/>
  <c r="K50" i="1"/>
  <c r="M50" i="1"/>
  <c r="N50" i="1"/>
  <c r="I51" i="1"/>
  <c r="L51" i="1" s="1"/>
  <c r="K51" i="1"/>
  <c r="N51" i="1" s="1"/>
  <c r="M51" i="1"/>
  <c r="L54" i="1"/>
  <c r="L55" i="1"/>
  <c r="C55" i="1"/>
  <c r="C54" i="1"/>
  <c r="A52" i="1"/>
  <c r="B12" i="1"/>
  <c r="A12" i="1" s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D13" i="1"/>
  <c r="D14" i="1"/>
  <c r="D15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A13" i="1" l="1"/>
  <c r="A14" i="1" s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11" i="1"/>
  <c r="B11" i="1"/>
  <c r="A15" i="1" l="1"/>
  <c r="A16" i="1" s="1"/>
  <c r="A17" i="1" s="1"/>
  <c r="I9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10" i="1"/>
  <c r="M11" i="1"/>
  <c r="K12" i="1"/>
  <c r="N12" i="1" s="1"/>
  <c r="K13" i="1"/>
  <c r="N13" i="1" s="1"/>
  <c r="K14" i="1"/>
  <c r="N14" i="1" s="1"/>
  <c r="K15" i="1"/>
  <c r="N15" i="1" s="1"/>
  <c r="K16" i="1"/>
  <c r="N16" i="1" s="1"/>
  <c r="K17" i="1"/>
  <c r="N17" i="1" s="1"/>
  <c r="K18" i="1"/>
  <c r="N18" i="1" s="1"/>
  <c r="K19" i="1"/>
  <c r="N19" i="1" s="1"/>
  <c r="K20" i="1"/>
  <c r="N20" i="1" s="1"/>
  <c r="K21" i="1"/>
  <c r="N21" i="1" s="1"/>
  <c r="K22" i="1"/>
  <c r="N22" i="1" s="1"/>
  <c r="K23" i="1"/>
  <c r="N23" i="1" s="1"/>
  <c r="K24" i="1"/>
  <c r="N24" i="1" s="1"/>
  <c r="K25" i="1"/>
  <c r="N25" i="1" s="1"/>
  <c r="K11" i="1"/>
  <c r="N11" i="1" s="1"/>
  <c r="K10" i="1"/>
  <c r="A2" i="1"/>
  <c r="E6" i="1"/>
  <c r="J6" i="1"/>
  <c r="E5" i="1"/>
  <c r="A18" i="1" l="1"/>
  <c r="J7" i="1"/>
  <c r="J5" i="1"/>
  <c r="E4" i="1"/>
  <c r="E7" i="1" a="1"/>
  <c r="E7" i="1" s="1"/>
  <c r="A3" i="1" s="1"/>
  <c r="A19" i="1" l="1"/>
  <c r="A20" i="1" s="1"/>
  <c r="A21" i="1" l="1"/>
  <c r="A22" i="1" s="1"/>
  <c r="A23" i="1" s="1"/>
  <c r="I12" i="1"/>
  <c r="I13" i="1"/>
  <c r="O13" i="1" s="1"/>
  <c r="I14" i="1"/>
  <c r="L14" i="1" s="1"/>
  <c r="I15" i="1"/>
  <c r="L15" i="1" s="1"/>
  <c r="I16" i="1"/>
  <c r="L16" i="1" s="1"/>
  <c r="I17" i="1"/>
  <c r="L17" i="1" s="1"/>
  <c r="I18" i="1"/>
  <c r="L18" i="1" s="1"/>
  <c r="I19" i="1"/>
  <c r="L19" i="1" s="1"/>
  <c r="I20" i="1"/>
  <c r="L20" i="1" s="1"/>
  <c r="I21" i="1"/>
  <c r="L21" i="1" s="1"/>
  <c r="I22" i="1"/>
  <c r="L22" i="1" s="1"/>
  <c r="I23" i="1"/>
  <c r="L23" i="1" s="1"/>
  <c r="I24" i="1"/>
  <c r="L24" i="1" s="1"/>
  <c r="I25" i="1"/>
  <c r="L25" i="1" s="1"/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L12" i="1"/>
  <c r="O12" i="1"/>
  <c r="L13" i="1"/>
  <c r="O51" i="1"/>
  <c r="I11" i="1"/>
  <c r="O11" i="1" s="1"/>
  <c r="O34" i="1"/>
  <c r="O41" i="1"/>
  <c r="O33" i="1"/>
  <c r="O25" i="1"/>
  <c r="O17" i="1"/>
  <c r="O40" i="1"/>
  <c r="O26" i="1"/>
  <c r="O32" i="1"/>
  <c r="O39" i="1"/>
  <c r="O23" i="1"/>
  <c r="O38" i="1"/>
  <c r="O30" i="1"/>
  <c r="O22" i="1"/>
  <c r="O36" i="1"/>
  <c r="O42" i="1"/>
  <c r="O18" i="1"/>
  <c r="O24" i="1"/>
  <c r="O16" i="1"/>
  <c r="O31" i="1"/>
  <c r="O15" i="1"/>
  <c r="O45" i="1"/>
  <c r="O37" i="1"/>
  <c r="O29" i="1"/>
  <c r="O21" i="1"/>
  <c r="O44" i="1"/>
  <c r="O20" i="1"/>
  <c r="O28" i="1"/>
  <c r="O43" i="1"/>
  <c r="O35" i="1"/>
  <c r="O27" i="1"/>
  <c r="O19" i="1"/>
  <c r="O49" i="1"/>
  <c r="O48" i="1"/>
  <c r="O47" i="1"/>
  <c r="O46" i="1"/>
  <c r="O50" i="1"/>
  <c r="A37" i="1" l="1"/>
  <c r="A38" i="1" s="1"/>
  <c r="L11" i="1"/>
  <c r="O14" i="1"/>
  <c r="A39" i="1" l="1"/>
  <c r="A40" i="1" s="1"/>
  <c r="A41" i="1" s="1"/>
  <c r="A42" i="1" l="1"/>
  <c r="A43" i="1" s="1"/>
  <c r="A44" i="1" l="1"/>
  <c r="A45" i="1" s="1"/>
  <c r="A46" i="1" l="1"/>
  <c r="A47" i="1" s="1"/>
  <c r="A48" i="1" s="1"/>
  <c r="A49" i="1" s="1"/>
  <c r="A50" i="1" s="1"/>
  <c r="A51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EF13CB5-ECC7-48C7-BD95-C52A20938AA1}" keepAlive="1" name="Sorgu - Tablo3" description="Çalışma kitabındaki 'Tablo3' sorgusuna yönelik bağlantı." type="5" refreshedVersion="0" background="1">
    <dbPr connection="Provider=Microsoft.Mashup.OleDb.1;Data Source=$Workbook$;Location=Tablo3;Extended Properties=&quot;&quot;" command="SELECT * FROM [Tablo3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<sst xmlns="http://schemas.openxmlformats.org/spreadsheetml/2006/main" count="56" uniqueCount="34">
  <si>
    <t>OKUL ADI:</t>
  </si>
  <si>
    <t>ÖĞRETİM YILI:</t>
  </si>
  <si>
    <t>SINIF:</t>
  </si>
  <si>
    <t>DERS:</t>
  </si>
  <si>
    <t>ÖĞRETMEN ADI:</t>
  </si>
  <si>
    <t>DÖNEM:</t>
  </si>
  <si>
    <t>SINAV NO:</t>
  </si>
  <si>
    <t>SINAV
DURUMU</t>
  </si>
  <si>
    <t>2023-2024</t>
  </si>
  <si>
    <t>Okul Müdürü</t>
  </si>
  <si>
    <t>Ders Öğretmeni</t>
  </si>
  <si>
    <t>Okul No</t>
  </si>
  <si>
    <t>Adı Soyadı</t>
  </si>
  <si>
    <t xml:space="preserve">
</t>
  </si>
  <si>
    <t>Öğrenci Adı Soyadı 1</t>
  </si>
  <si>
    <t>Öğrenci Adı Soyadı 2</t>
  </si>
  <si>
    <t>Öğrenci Adı Soyadı 3</t>
  </si>
  <si>
    <t>Öğrenci Adı Soyadı 4</t>
  </si>
  <si>
    <t>Öğrenci Adı Soyadı 5</t>
  </si>
  <si>
    <t>Müdür Hafızoğlu</t>
  </si>
  <si>
    <t>ADI VE SOYADI</t>
  </si>
  <si>
    <t>Yazılı Sınav Puanı</t>
  </si>
  <si>
    <t>Sıra</t>
  </si>
  <si>
    <t>No</t>
  </si>
  <si>
    <t>Uygulama Sınavı</t>
  </si>
  <si>
    <t>Dinleme Sınavı Puanı</t>
  </si>
  <si>
    <t>Konuşma Sınavı Puanı</t>
  </si>
  <si>
    <t>SİVAS MESLEKİ VE TEKNİK ANADOLI LİSESİ</t>
  </si>
  <si>
    <t>Sınav Puanı</t>
  </si>
  <si>
    <t xml:space="preserve">  EĞİTİM ÖĞRETİM YILI   2.DÖNEM  SINIFI TÜRKÇE DERSİ KAZANIM DEĞERLENDİRME FORMU </t>
  </si>
  <si>
    <t>Uygulama Sınavı için Yüzdelik Dilim</t>
  </si>
  <si>
    <t>G</t>
  </si>
  <si>
    <t>TÜRK DİLİ ve EDEBİYATI</t>
  </si>
  <si>
    <t>Öğremen Hafızoğlu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</si>
</sst>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62"/>
      <scheme val="minor"/>
    </font>
    <font>
      <sz val="10"/>
      <color indexed="8"/>
      <name val="ARIAL"/>
      <charset val="1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9"/>
      <color rgb="FFFFFF00"/>
      <name val="Verdana"/>
      <family val="2"/>
      <charset val="162"/>
    </font>
    <font>
      <b/>
      <sz val="9"/>
      <color theme="1" tint="4.9989318521683403E-2"/>
      <name val="Verdana"/>
      <family val="2"/>
      <charset val="162"/>
    </font>
    <font>
      <u/>
      <sz val="11"/>
      <color theme="10"/>
      <name val="Calibri"/>
      <family val="2"/>
      <charset val="162"/>
      <scheme val="minor"/>
    </font>
    <font>
      <b/>
      <sz val="10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b/>
      <sz val="9"/>
      <color indexed="8"/>
      <name val="Times New Roman"/>
      <family val="1"/>
      <charset val="162"/>
    </font>
    <font>
      <sz val="9"/>
      <color indexed="8"/>
      <name val="Times New Roman"/>
      <family val="1"/>
      <charset val="162"/>
    </font>
    <font>
      <b/>
      <sz val="12"/>
      <color theme="1"/>
      <name val="Arial Black"/>
      <family val="2"/>
      <charset val="162"/>
    </font>
    <font>
      <sz val="11"/>
      <color indexed="8"/>
      <name val="Times New Roman"/>
      <family val="1"/>
      <charset val="162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10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3" borderId="0" xfId="0" applyFont="1" applyFill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9" fillId="9" borderId="19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center" shrinkToFit="1"/>
    </xf>
    <xf numFmtId="0" fontId="5" fillId="0" borderId="0" xfId="0" applyFont="1" applyAlignment="1" applyProtection="1">
      <alignment vertical="center" shrinkToFit="1"/>
      <protection locked="0"/>
    </xf>
    <xf numFmtId="0" fontId="5" fillId="5" borderId="0" xfId="0" applyFont="1" applyFill="1" applyAlignment="1">
      <alignment horizontal="left" vertical="center" shrinkToFit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12" fillId="3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6" borderId="16" xfId="0" applyFill="1" applyBorder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1" fontId="3" fillId="0" borderId="0" xfId="0" applyNumberFormat="1" applyFont="1" applyAlignment="1">
      <alignment horizontal="left" vertical="center" shrinkToFit="1"/>
    </xf>
    <xf numFmtId="0" fontId="5" fillId="4" borderId="0" xfId="0" applyFont="1" applyFill="1" applyAlignment="1" applyProtection="1">
      <alignment horizontal="left" vertical="center" shrinkToFit="1"/>
      <protection locked="0"/>
    </xf>
    <xf numFmtId="0" fontId="3" fillId="4" borderId="0" xfId="0" applyFont="1" applyFill="1" applyAlignment="1" applyProtection="1">
      <alignment horizontal="center" vertical="center" shrinkToFit="1"/>
      <protection locked="0"/>
    </xf>
    <xf numFmtId="0" fontId="5" fillId="5" borderId="0" xfId="0" applyFont="1" applyFill="1" applyAlignment="1" applyProtection="1">
      <alignment horizontal="left" vertical="center" shrinkToFit="1"/>
      <protection locked="0"/>
    </xf>
    <xf numFmtId="0" fontId="3" fillId="5" borderId="0" xfId="0" applyFont="1" applyFill="1" applyAlignment="1" applyProtection="1">
      <alignment horizontal="center" vertical="center" shrinkToFit="1"/>
      <protection locked="0"/>
    </xf>
    <xf numFmtId="0" fontId="3" fillId="8" borderId="20" xfId="0" applyFont="1" applyFill="1" applyBorder="1" applyAlignment="1" applyProtection="1">
      <alignment horizontal="center" vertical="center"/>
      <protection locked="0"/>
    </xf>
    <xf numFmtId="0" fontId="3" fillId="8" borderId="11" xfId="0" applyFont="1" applyFill="1" applyBorder="1" applyAlignment="1" applyProtection="1">
      <alignment horizontal="center" vertical="center"/>
      <protection locked="0"/>
    </xf>
    <xf numFmtId="0" fontId="3" fillId="8" borderId="12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10" fillId="9" borderId="0" xfId="2" applyFill="1" applyAlignment="1" applyProtection="1">
      <alignment horizontal="center" vertical="center" wrapText="1"/>
    </xf>
    <xf numFmtId="0" fontId="3" fillId="8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3" fillId="5" borderId="0" xfId="0" applyFont="1" applyFill="1" applyAlignment="1">
      <alignment horizontal="center" vertical="center" shrinkToFit="1"/>
    </xf>
    <xf numFmtId="0" fontId="3" fillId="4" borderId="0" xfId="0" applyFont="1" applyFill="1" applyAlignment="1" applyProtection="1">
      <alignment horizontal="center" vertical="center" shrinkToFit="1"/>
      <protection locked="0"/>
    </xf>
    <xf numFmtId="0" fontId="3" fillId="4" borderId="0" xfId="0" applyFont="1" applyFill="1" applyAlignment="1">
      <alignment horizontal="center" vertical="center" shrinkToFi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/>
    </xf>
    <xf numFmtId="0" fontId="3" fillId="5" borderId="0" xfId="0" applyFont="1" applyFill="1" applyAlignment="1" applyProtection="1">
      <alignment horizontal="center" vertical="center" shrinkToFit="1"/>
      <protection locked="0"/>
    </xf>
    <xf numFmtId="0" fontId="12" fillId="11" borderId="1" xfId="0" applyFont="1" applyFill="1" applyBorder="1" applyAlignment="1">
      <alignment horizontal="center" vertical="center" wrapText="1"/>
    </xf>
    <xf numFmtId="0" fontId="12" fillId="11" borderId="17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5" fillId="3" borderId="18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</cellXfs>
  <cellStyles count="3">
    <cellStyle name="Köprü" xfId="2" builtinId="8"/>
    <cellStyle name="Normal" xfId="0" builtinId="0"/>
    <cellStyle name="Normal 2" xfId="1" xr:uid="{00000000-0005-0000-0000-000001000000}"/>
  </cellStyles>
  <dxfs count="1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afizoglu.net/yazili-dinleme-konusma-yuzdelik-hesaplama-programi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hafizoglu.net/klasik-sinav-analiz-programi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Giri&#351;-Bilgile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312420</xdr:colOff>
      <xdr:row>11</xdr:row>
      <xdr:rowOff>91440</xdr:rowOff>
    </xdr:from>
    <xdr:to>
      <xdr:col>3</xdr:col>
      <xdr:colOff>1196340</xdr:colOff>
      <xdr:row>17</xdr:row>
      <xdr:rowOff>137160</xdr:rowOff>
    </xdr:to>
    <xdr:sp macro="" textlink="">
      <xdr:nvSpPr>
        <xdr:cNvPr id="3" name="Ok: Yukarı 2">
          <a:extLst>
            <a:ext uri="{FF2B5EF4-FFF2-40B4-BE49-F238E27FC236}">
              <a16:creationId xmlns:a16="http://schemas.microsoft.com/office/drawing/2014/main" id="{1705A1CA-DA23-C206-4631-6BAA0EB50AFD}"/>
            </a:ext>
          </a:extLst>
        </xdr:cNvPr>
        <xdr:cNvSpPr/>
      </xdr:nvSpPr>
      <xdr:spPr>
        <a:xfrm>
          <a:off x="312420" y="4091940"/>
          <a:ext cx="4846320" cy="1143000"/>
        </a:xfrm>
        <a:prstGeom prst="upArrow">
          <a:avLst>
            <a:gd name="adj1" fmla="val 80964"/>
            <a:gd name="adj2" fmla="val 21065"/>
          </a:avLst>
        </a:prstGeom>
        <a:solidFill>
          <a:srgbClr val="FFFF00"/>
        </a:solidFill>
        <a:ln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7200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Sınav ve Kurum bilgilerinizi üsteki alana giriniz.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Buraya gireceğiniz bilgiler hesaplama</a:t>
          </a:r>
          <a:r>
            <a:rPr lang="tr-TR" sz="105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sayfalarınıza otomatik olarak işlenecektir.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Sınıf sayısına göre sayfa kopyası oluşturarak tek excel dosyasında tüm sınıflarınızı toplayayabilirsiniz.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r-TR" sz="105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l"/>
          <a:endParaRPr lang="tr-TR" sz="105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792480</xdr:colOff>
      <xdr:row>0</xdr:row>
      <xdr:rowOff>0</xdr:rowOff>
    </xdr:from>
    <xdr:to>
      <xdr:col>4</xdr:col>
      <xdr:colOff>960120</xdr:colOff>
      <xdr:row>1</xdr:row>
      <xdr:rowOff>563880</xdr:rowOff>
    </xdr:to>
    <xdr:pic>
      <xdr:nvPicPr>
        <xdr:cNvPr id="2" name="Resim 1" descr="Hafızoğlu.NeT | Katre | Söz Uçar, Yazı Kalır…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25BF88-67FA-71DF-848C-727A6AC08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9780" y="0"/>
          <a:ext cx="3619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30480</xdr:colOff>
      <xdr:row>1</xdr:row>
      <xdr:rowOff>494945</xdr:rowOff>
    </xdr:from>
    <xdr:ext cx="8343900" cy="831291"/>
    <xdr:sp macro="" textlink="">
      <xdr:nvSpPr>
        <xdr:cNvPr id="7" name="Dikdörtgen: Köşeleri Yuvarlatılmış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2E8B9E-CE09-4548-98DE-D396CD6BE0F1}"/>
            </a:ext>
          </a:extLst>
        </xdr:cNvPr>
        <xdr:cNvSpPr/>
      </xdr:nvSpPr>
      <xdr:spPr>
        <a:xfrm>
          <a:off x="30480" y="693065"/>
          <a:ext cx="8343900" cy="831291"/>
        </a:xfrm>
        <a:prstGeom prst="roundRect">
          <a:avLst/>
        </a:prstGeom>
        <a:solidFill>
          <a:srgbClr val="00B050"/>
        </a:solidFill>
        <a:ln>
          <a:solidFill>
            <a:srgbClr val="FF0000"/>
          </a:solidFill>
        </a:ln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marL="0" indent="0" algn="ctr"/>
          <a:r>
            <a:rPr lang="tr-TR" sz="2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Programın Kullanım </a:t>
          </a:r>
          <a:r>
            <a:rPr lang="tr-TR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Bilgi</a:t>
          </a:r>
          <a:r>
            <a:rPr lang="tr-TR" sz="24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ve Güncel Versiyon</a:t>
          </a:r>
          <a:r>
            <a:rPr lang="tr-TR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2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İçin Buraya Tıklayınız.</a:t>
          </a:r>
        </a:p>
      </xdr:txBody>
    </xdr:sp>
    <xdr:clientData/>
  </xdr:oneCellAnchor>
  <xdr:twoCellAnchor>
    <xdr:from>
      <xdr:col>4</xdr:col>
      <xdr:colOff>632460</xdr:colOff>
      <xdr:row>4</xdr:row>
      <xdr:rowOff>175260</xdr:rowOff>
    </xdr:from>
    <xdr:to>
      <xdr:col>8</xdr:col>
      <xdr:colOff>160020</xdr:colOff>
      <xdr:row>6</xdr:row>
      <xdr:rowOff>114300</xdr:rowOff>
    </xdr:to>
    <xdr:sp macro="" textlink="">
      <xdr:nvSpPr>
        <xdr:cNvPr id="9" name="Konuşma Balonu: Oval 8">
          <a:extLst>
            <a:ext uri="{FF2B5EF4-FFF2-40B4-BE49-F238E27FC236}">
              <a16:creationId xmlns:a16="http://schemas.microsoft.com/office/drawing/2014/main" id="{1AB8EB8D-0721-98F0-E412-89C6D768D055}"/>
            </a:ext>
          </a:extLst>
        </xdr:cNvPr>
        <xdr:cNvSpPr/>
      </xdr:nvSpPr>
      <xdr:spPr>
        <a:xfrm>
          <a:off x="5341620" y="2042160"/>
          <a:ext cx="3192780" cy="335280"/>
        </a:xfrm>
        <a:prstGeom prst="wedgeEllipseCallout">
          <a:avLst>
            <a:gd name="adj1" fmla="val -82669"/>
            <a:gd name="adj2" fmla="val 124834"/>
          </a:avLst>
        </a:prstGeom>
        <a:solidFill>
          <a:srgbClr val="FFFF00"/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tr-TR" sz="1400" b="1">
              <a:solidFill>
                <a:sysClr val="windowText" lastClr="000000"/>
              </a:solidFill>
            </a:rPr>
            <a:t>Açılır </a:t>
          </a:r>
          <a:r>
            <a:rPr lang="tr-TR" sz="1200" b="1">
              <a:solidFill>
                <a:sysClr val="windowText" lastClr="000000"/>
              </a:solidFill>
            </a:rPr>
            <a:t>Menüden</a:t>
          </a:r>
          <a:r>
            <a:rPr lang="tr-TR" sz="1400" b="1" baseline="0">
              <a:solidFill>
                <a:sysClr val="windowText" lastClr="000000"/>
              </a:solidFill>
            </a:rPr>
            <a:t> Ders Seçiniz.</a:t>
          </a:r>
          <a:endParaRPr lang="tr-TR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678180</xdr:colOff>
      <xdr:row>7</xdr:row>
      <xdr:rowOff>190500</xdr:rowOff>
    </xdr:from>
    <xdr:to>
      <xdr:col>8</xdr:col>
      <xdr:colOff>396240</xdr:colOff>
      <xdr:row>8</xdr:row>
      <xdr:rowOff>350520</xdr:rowOff>
    </xdr:to>
    <xdr:sp macro="" textlink="">
      <xdr:nvSpPr>
        <xdr:cNvPr id="10" name="Konuşma Balonu: Oval 9">
          <a:extLst>
            <a:ext uri="{FF2B5EF4-FFF2-40B4-BE49-F238E27FC236}">
              <a16:creationId xmlns:a16="http://schemas.microsoft.com/office/drawing/2014/main" id="{0753FF61-A46A-0901-5C81-4221A9196116}"/>
            </a:ext>
          </a:extLst>
        </xdr:cNvPr>
        <xdr:cNvSpPr/>
      </xdr:nvSpPr>
      <xdr:spPr>
        <a:xfrm>
          <a:off x="5387340" y="2651760"/>
          <a:ext cx="3383280" cy="624840"/>
        </a:xfrm>
        <a:prstGeom prst="wedgeEllipseCallout">
          <a:avLst>
            <a:gd name="adj1" fmla="val -80375"/>
            <a:gd name="adj2" fmla="val 19783"/>
          </a:avLst>
        </a:prstGeom>
        <a:solidFill>
          <a:srgbClr val="FFFF00"/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tr-TR" sz="1200" b="1">
              <a:solidFill>
                <a:sysClr val="windowText" lastClr="000000"/>
              </a:solidFill>
            </a:rPr>
            <a:t>Açılır Menüden</a:t>
          </a:r>
          <a:r>
            <a:rPr lang="tr-TR" sz="1200" b="1" baseline="0">
              <a:solidFill>
                <a:sysClr val="windowText" lastClr="000000"/>
              </a:solidFill>
            </a:rPr>
            <a:t> Dersinizin, Sınav ve Uygulama Yüzdelerini seçiniz.</a:t>
          </a:r>
          <a:endParaRPr lang="tr-TR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114300</xdr:colOff>
      <xdr:row>0</xdr:row>
      <xdr:rowOff>38100</xdr:rowOff>
    </xdr:from>
    <xdr:to>
      <xdr:col>18</xdr:col>
      <xdr:colOff>1745877</xdr:colOff>
      <xdr:row>4</xdr:row>
      <xdr:rowOff>114300</xdr:rowOff>
    </xdr:to>
    <xdr:sp macro="" textlink="">
      <xdr:nvSpPr>
        <xdr:cNvPr id="4" name="Dikdörtgen: Köşeleri Yuvarlatılmış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CAF2F4-8A2E-470A-93D1-38C780B30E0C}"/>
            </a:ext>
          </a:extLst>
        </xdr:cNvPr>
        <xdr:cNvSpPr/>
      </xdr:nvSpPr>
      <xdr:spPr>
        <a:xfrm>
          <a:off x="7536180" y="38100"/>
          <a:ext cx="2599317" cy="1249680"/>
        </a:xfrm>
        <a:prstGeom prst="roundRect">
          <a:avLst/>
        </a:prstGeom>
        <a:solidFill>
          <a:srgbClr val="00B050"/>
        </a:solidFill>
        <a:ln>
          <a:solidFill>
            <a:srgbClr val="FFFF00"/>
          </a:solidFill>
        </a:ln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marL="0" indent="0" algn="ctr"/>
          <a:r>
            <a:rPr lang="tr-TR" sz="2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Giriş Bilgileri</a:t>
          </a:r>
        </a:p>
        <a:p>
          <a:pPr marL="0" indent="0" algn="ctr"/>
          <a:r>
            <a:rPr lang="tr-TR" sz="2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Sayfasına</a:t>
          </a:r>
          <a:r>
            <a:rPr lang="tr-TR" sz="2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Git</a:t>
          </a:r>
        </a:p>
      </xdr:txBody>
    </xdr:sp>
    <xdr:clientData/>
  </xdr:twoCellAnchor>
  <xdr:twoCellAnchor>
    <xdr:from>
      <xdr:col>19</xdr:col>
      <xdr:colOff>114300</xdr:colOff>
      <xdr:row>3</xdr:row>
      <xdr:rowOff>83820</xdr:rowOff>
    </xdr:from>
    <xdr:to>
      <xdr:col>27</xdr:col>
      <xdr:colOff>7620</xdr:colOff>
      <xdr:row>9</xdr:row>
      <xdr:rowOff>213360</xdr:rowOff>
    </xdr:to>
    <xdr:sp macro="" textlink="">
      <xdr:nvSpPr>
        <xdr:cNvPr id="9" name="Açıklama Balonu: Bükülü Çift Çizgi 8">
          <a:extLst>
            <a:ext uri="{FF2B5EF4-FFF2-40B4-BE49-F238E27FC236}">
              <a16:creationId xmlns:a16="http://schemas.microsoft.com/office/drawing/2014/main" id="{8C0F572E-5282-EA49-78F1-EF66180C390B}"/>
            </a:ext>
          </a:extLst>
        </xdr:cNvPr>
        <xdr:cNvSpPr/>
      </xdr:nvSpPr>
      <xdr:spPr>
        <a:xfrm>
          <a:off x="10287000" y="937260"/>
          <a:ext cx="2270760" cy="1295400"/>
        </a:xfrm>
        <a:prstGeom prst="borderCallout3">
          <a:avLst>
            <a:gd name="adj1" fmla="val 39926"/>
            <a:gd name="adj2" fmla="val 46"/>
            <a:gd name="adj3" fmla="val 38751"/>
            <a:gd name="adj4" fmla="val -119644"/>
            <a:gd name="adj5" fmla="val 135295"/>
            <a:gd name="adj6" fmla="val -119310"/>
            <a:gd name="adj7" fmla="val 135316"/>
            <a:gd name="adj8" fmla="val -109662"/>
          </a:avLst>
        </a:prstGeom>
        <a:solidFill>
          <a:srgbClr val="FFFF00"/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0" rIns="3600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lang="tr-TR" sz="12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Eokul, öğrenci listesinde, İlk</a:t>
          </a:r>
          <a:r>
            <a:rPr lang="tr-TR" sz="12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sıradaki öğrencinin numarasından itibaren seçip, kopyaladığınız bilgileri işaretli anala tıklayıp yapıştırınız. Bilgiler otomatik olarak listeye eklenecektir.</a:t>
          </a:r>
          <a:endParaRPr lang="tr-TR" sz="12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fizoglu.net/klasik-sinav-analiz-programi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5FF55-0443-47A1-A7E5-094B0E5FCBF2}">
  <sheetPr codeName="Sayfa3"/>
  <dimension ref="A1:H11"/>
  <sheetViews>
    <sheetView tabSelected="1" workbookViewId="0">
      <selection activeCell="B11" sqref="B11:D11"/>
    </sheetView>
  </sheetViews>
  <sheetFormatPr defaultRowHeight="14.4"/>
  <cols>
    <col min="1" max="1" width="18.33203125" bestFit="1" customWidth="1"/>
    <col min="2" max="4" width="16.77734375" customWidth="1"/>
    <col min="5" max="5" width="16.5546875" bestFit="1" customWidth="1"/>
    <col min="6" max="6" width="15.77734375" customWidth="1"/>
    <col min="7" max="7" width="11.5546875" customWidth="1"/>
    <col min="8" max="8" width="9.5546875" customWidth="1"/>
  </cols>
  <sheetData>
    <row r="1" spans="1:8" ht="15.6" customHeight="1">
      <c r="A1" s="31" t="s">
        <v>13</v>
      </c>
      <c r="B1" s="31"/>
      <c r="C1" s="31"/>
      <c r="D1" s="31"/>
      <c r="E1" s="31"/>
      <c r="F1" s="31"/>
      <c r="G1" s="31"/>
      <c r="H1" s="31"/>
    </row>
    <row r="2" spans="1:8" ht="101.4" customHeight="1">
      <c r="A2" s="31"/>
      <c r="B2" s="31"/>
      <c r="C2" s="31"/>
      <c r="D2" s="31"/>
      <c r="E2" s="31"/>
      <c r="F2" s="31"/>
      <c r="G2" s="31"/>
      <c r="H2" s="31"/>
    </row>
    <row r="3" spans="1:8">
      <c r="D3" s="18"/>
    </row>
    <row r="4" spans="1:8" ht="15.6">
      <c r="A4" s="19" t="s">
        <v>0</v>
      </c>
      <c r="B4" s="30" t="s">
        <v>27</v>
      </c>
      <c r="C4" s="30"/>
      <c r="D4" s="30"/>
    </row>
    <row r="5" spans="1:8" ht="15.6">
      <c r="A5" s="19" t="s">
        <v>1</v>
      </c>
      <c r="B5" s="32" t="s">
        <v>8</v>
      </c>
      <c r="C5" s="32"/>
      <c r="D5" s="32"/>
    </row>
    <row r="6" spans="1:8" ht="15.6">
      <c r="A6" s="19" t="s">
        <v>5</v>
      </c>
      <c r="B6" s="30">
        <v>1</v>
      </c>
      <c r="C6" s="30"/>
      <c r="D6" s="30"/>
    </row>
    <row r="7" spans="1:8" ht="15.6">
      <c r="A7" s="20" t="s">
        <v>6</v>
      </c>
      <c r="B7" s="30">
        <v>2</v>
      </c>
      <c r="C7" s="30"/>
      <c r="D7" s="30"/>
    </row>
    <row r="8" spans="1:8" ht="36.6" customHeight="1">
      <c r="A8" s="20" t="s">
        <v>3</v>
      </c>
      <c r="B8" s="32" t="s">
        <v>32</v>
      </c>
      <c r="C8" s="32"/>
      <c r="D8" s="32"/>
    </row>
    <row r="9" spans="1:8" ht="28.8">
      <c r="A9" s="21" t="s">
        <v>30</v>
      </c>
      <c r="B9" s="14">
        <v>70</v>
      </c>
      <c r="C9" s="14">
        <v>15</v>
      </c>
      <c r="D9" s="14">
        <v>15</v>
      </c>
    </row>
    <row r="10" spans="1:8" ht="15.6">
      <c r="A10" s="20" t="s">
        <v>10</v>
      </c>
      <c r="B10" s="27" t="s">
        <v>33</v>
      </c>
      <c r="C10" s="28"/>
      <c r="D10" s="29"/>
    </row>
    <row r="11" spans="1:8" ht="15.6">
      <c r="A11" s="20" t="s">
        <v>9</v>
      </c>
      <c r="B11" s="27" t="s">
        <v>19</v>
      </c>
      <c r="C11" s="28"/>
      <c r="D11" s="29"/>
    </row>
  </sheetData>
  <sheetProtection algorithmName="SHA-512" hashValue="2zUMkK0yNEVm0/ripCNkf5/R5YLtL0FSfHoZvBsUzjk8DzKrXMUNRC6gB4vXmwTTlA/PBTdXD2VL5EYKXCiL3Q==" saltValue="M7iqcfhdTRSTMjjUh0DMMQ==" spinCount="100000" sheet="1" objects="1" scenarios="1" selectLockedCells="1"/>
  <mergeCells count="8">
    <mergeCell ref="B10:D10"/>
    <mergeCell ref="B7:D7"/>
    <mergeCell ref="B11:D11"/>
    <mergeCell ref="A1:H2"/>
    <mergeCell ref="B4:D4"/>
    <mergeCell ref="B5:D5"/>
    <mergeCell ref="B6:D6"/>
    <mergeCell ref="B8:D8"/>
  </mergeCells>
  <phoneticPr fontId="7" type="noConversion"/>
  <dataValidations count="3">
    <dataValidation type="list" allowBlank="1" showInputMessage="1" showErrorMessage="1" sqref="B9" xr:uid="{BAF39643-FFD6-47FA-AE51-F9A09235A90E}">
      <formula1>"70,50"</formula1>
    </dataValidation>
    <dataValidation type="list" allowBlank="1" showInputMessage="1" showErrorMessage="1" sqref="C9:D9" xr:uid="{AD03EE41-2E02-44D2-9E75-87888B15837E}">
      <formula1>"15,25"</formula1>
    </dataValidation>
    <dataValidation type="list" allowBlank="1" showInputMessage="1" showErrorMessage="1" sqref="B8:D8" xr:uid="{B80400C9-22AB-4B03-B245-5E7DA2AB498E}">
      <formula1>"TÜRK DİLİ ve EDEBİYATI,TÜRKÇE,İNGİLİZCE,ALMANCA,ARAPÇA,FRANSIZCA"</formula1>
    </dataValidation>
  </dataValidations>
  <hyperlinks>
    <hyperlink ref="A1:F2" r:id="rId1" display="https://www.hafizoglu.net/klasik-sinav-analiz-programi" xr:uid="{37FCE55F-11F7-4BF9-AA4D-181340D3252E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tabColor rgb="FFFF0000"/>
    <pageSetUpPr fitToPage="1"/>
  </sheetPr>
  <dimension ref="A1:BY55"/>
  <sheetViews>
    <sheetView zoomScaleNormal="100" zoomScaleSheetLayoutView="100" workbookViewId="0">
      <selection activeCell="G18" sqref="G18"/>
    </sheetView>
  </sheetViews>
  <sheetFormatPr defaultColWidth="4.33203125" defaultRowHeight="14.4"/>
  <cols>
    <col min="1" max="2" width="5.88671875" style="3" customWidth="1"/>
    <col min="3" max="3" width="17.6640625" style="3" customWidth="1"/>
    <col min="4" max="4" width="6.88671875" style="1" customWidth="1"/>
    <col min="5" max="6" width="4.33203125" style="1" customWidth="1"/>
    <col min="7" max="8" width="8.33203125" style="1" customWidth="1"/>
    <col min="9" max="14" width="6.77734375" style="1" customWidth="1"/>
    <col min="15" max="15" width="5.88671875" style="3" customWidth="1"/>
    <col min="16" max="16" width="2.109375" style="1" hidden="1" customWidth="1"/>
    <col min="17" max="17" width="4.33203125" style="3"/>
    <col min="18" max="18" width="9.77734375" style="3" customWidth="1"/>
    <col min="19" max="19" width="26" style="3" customWidth="1"/>
    <col min="20" max="16384" width="4.33203125" style="3"/>
  </cols>
  <sheetData>
    <row r="1" spans="1:77" ht="24" customHeight="1">
      <c r="A1" s="16"/>
      <c r="B1" s="16"/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6"/>
    </row>
    <row r="2" spans="1:77">
      <c r="A2" s="61" t="str">
        <f>CONCATENATE("",'Giriş-Bilgiler'!B4,"  ",'Giriş-Bilgiler'!B5," ","EĞİTİM ve ÖĞRETİM YILI")</f>
        <v>SİVAS MESLEKİ VE TEKNİK ANADOLI LİSESİ  2023-2024 EĞİTİM ve ÖĞRETİM YILI</v>
      </c>
      <c r="B2" s="61" t="s">
        <v>29</v>
      </c>
      <c r="C2" s="61" t="s">
        <v>29</v>
      </c>
      <c r="D2" s="61" t="s">
        <v>29</v>
      </c>
      <c r="E2" s="61" t="s">
        <v>29</v>
      </c>
      <c r="F2" s="61" t="s">
        <v>29</v>
      </c>
      <c r="G2" s="61" t="s">
        <v>29</v>
      </c>
      <c r="H2" s="61" t="s">
        <v>29</v>
      </c>
      <c r="I2" s="61" t="s">
        <v>29</v>
      </c>
      <c r="J2" s="61" t="s">
        <v>29</v>
      </c>
      <c r="K2" s="61" t="s">
        <v>29</v>
      </c>
      <c r="L2" s="61" t="s">
        <v>29</v>
      </c>
      <c r="M2" s="61" t="s">
        <v>29</v>
      </c>
      <c r="N2" s="61" t="s">
        <v>29</v>
      </c>
      <c r="O2" s="61" t="s">
        <v>29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77" ht="34.200000000000003" customHeight="1" thickBot="1">
      <c r="A3" s="61" t="str">
        <f ca="1">CONCATENATE(" "," ",E7," ","SINIFI"," ",'Giriş-Bilgiler'!B8," DERSİ ",'Giriş-Bilgiler'!B6,".DÖNEM ",'Giriş-Bilgiler'!B7,".YAZILI VE UYGULAMALI SINAV NOT ÇİZELGESİ")</f>
        <v xml:space="preserve">  SINIF ADI SINIFI TÜRK DİLİ ve EDEBİYATI DERSİ 1.DÖNEM 2.YAZILI VE UYGULAMALI SINAV NOT ÇİZELGESİ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77" ht="15.6">
      <c r="A4" s="62" t="s">
        <v>0</v>
      </c>
      <c r="B4" s="63"/>
      <c r="C4" s="63"/>
      <c r="D4" s="64"/>
      <c r="E4" s="65" t="str">
        <f>'Giriş-Bilgiler'!B4</f>
        <v>SİVAS MESLEKİ VE TEKNİK ANADOLI LİSESİ</v>
      </c>
      <c r="F4" s="65"/>
      <c r="G4" s="65"/>
      <c r="H4" s="65"/>
      <c r="I4" s="65"/>
      <c r="J4" s="65"/>
      <c r="K4" s="65"/>
      <c r="L4" s="65"/>
      <c r="M4" s="65"/>
      <c r="N4" s="65"/>
      <c r="O4" s="66"/>
    </row>
    <row r="5" spans="1:77" ht="15.6">
      <c r="A5" s="50" t="s">
        <v>1</v>
      </c>
      <c r="B5" s="51"/>
      <c r="C5" s="51"/>
      <c r="D5" s="52"/>
      <c r="E5" s="53" t="str">
        <f>'Giriş-Bilgiler'!B5</f>
        <v>2023-2024</v>
      </c>
      <c r="F5" s="53"/>
      <c r="G5" s="53"/>
      <c r="H5" s="54" t="s">
        <v>3</v>
      </c>
      <c r="I5" s="54"/>
      <c r="J5" s="53" t="str">
        <f>'Giriş-Bilgiler'!B8</f>
        <v>TÜRK DİLİ ve EDEBİYATI</v>
      </c>
      <c r="K5" s="53"/>
      <c r="L5" s="53"/>
      <c r="M5" s="53"/>
      <c r="N5" s="53"/>
      <c r="O5" s="55"/>
    </row>
    <row r="6" spans="1:77" ht="15.6">
      <c r="A6" s="50" t="s">
        <v>5</v>
      </c>
      <c r="B6" s="51"/>
      <c r="C6" s="51"/>
      <c r="D6" s="52"/>
      <c r="E6" s="53">
        <f>'Giriş-Bilgiler'!B6</f>
        <v>1</v>
      </c>
      <c r="F6" s="53"/>
      <c r="G6" s="53"/>
      <c r="H6" s="54" t="s">
        <v>4</v>
      </c>
      <c r="I6" s="54"/>
      <c r="J6" s="53" t="str">
        <f>'Giriş-Bilgiler'!B10</f>
        <v>Öğremen Hafızoğlu</v>
      </c>
      <c r="K6" s="53"/>
      <c r="L6" s="53"/>
      <c r="M6" s="53"/>
      <c r="N6" s="53"/>
      <c r="O6" s="55"/>
    </row>
    <row r="7" spans="1:77" ht="16.2" thickBot="1">
      <c r="A7" s="56" t="s">
        <v>2</v>
      </c>
      <c r="B7" s="57"/>
      <c r="C7" s="57"/>
      <c r="D7" s="58"/>
      <c r="E7" s="59" t="str" cm="1">
        <f t="array" aca="1" ref="E7" ca="1">MID(CELL("DOSYAADI",A2),SEARCH("]",CELL("DOSYAADI",A2))+ 1,255)</f>
        <v>SINIF ADI</v>
      </c>
      <c r="F7" s="59"/>
      <c r="G7" s="59"/>
      <c r="H7" s="60" t="s">
        <v>6</v>
      </c>
      <c r="I7" s="60"/>
      <c r="J7" s="37">
        <f>'Giriş-Bilgiler'!B7</f>
        <v>2</v>
      </c>
      <c r="K7" s="37"/>
      <c r="L7" s="37"/>
      <c r="M7" s="37"/>
      <c r="N7" s="37"/>
      <c r="O7" s="38"/>
    </row>
    <row r="8" spans="1:77"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</row>
    <row r="9" spans="1:77" ht="14.4" customHeight="1" thickBot="1">
      <c r="A9" s="70" t="s">
        <v>22</v>
      </c>
      <c r="B9" s="70" t="s">
        <v>23</v>
      </c>
      <c r="C9" s="39" t="s">
        <v>20</v>
      </c>
      <c r="D9" s="67" t="s">
        <v>7</v>
      </c>
      <c r="E9" s="43" t="s">
        <v>21</v>
      </c>
      <c r="F9" s="43"/>
      <c r="G9" s="41" t="s">
        <v>24</v>
      </c>
      <c r="H9" s="41"/>
      <c r="I9" s="45" t="str">
        <f>CONCATENATE(" ","Yazılı Sınav Puanının ",'Giriş-Bilgiler'!B9,"'i")</f>
        <v xml:space="preserve"> Yazılı Sınav Puanının 70'i</v>
      </c>
      <c r="J9" s="45"/>
      <c r="K9" s="41" t="s">
        <v>24</v>
      </c>
      <c r="L9" s="41"/>
      <c r="M9" s="41"/>
      <c r="N9" s="41"/>
      <c r="O9" s="68" t="s">
        <v>28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</row>
    <row r="10" spans="1:77" ht="45" customHeight="1" thickBot="1">
      <c r="A10" s="71"/>
      <c r="B10" s="71"/>
      <c r="C10" s="40"/>
      <c r="D10" s="67"/>
      <c r="E10" s="44"/>
      <c r="F10" s="44"/>
      <c r="G10" s="15" t="s">
        <v>25</v>
      </c>
      <c r="H10" s="15" t="s">
        <v>26</v>
      </c>
      <c r="I10" s="46"/>
      <c r="J10" s="46"/>
      <c r="K10" s="47" t="str">
        <f>CONCATENATE(" ","Dinleme Sınavının ",'Giriş-Bilgiler'!C9," 'i")</f>
        <v xml:space="preserve"> Dinleme Sınavının 15 'i</v>
      </c>
      <c r="L10" s="47"/>
      <c r="M10" s="47" t="str">
        <f>CONCATENATE(" ","Konuşma Sınavının ",'Giriş-Bilgiler'!D9," 'i")</f>
        <v xml:space="preserve"> Konuşma Sınavının 15 'i</v>
      </c>
      <c r="N10" s="47"/>
      <c r="O10" s="69"/>
      <c r="Q10" s="6"/>
      <c r="R10" s="9" t="s">
        <v>11</v>
      </c>
      <c r="S10" s="10" t="s">
        <v>12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</row>
    <row r="11" spans="1:77" ht="16.95" customHeight="1">
      <c r="A11" s="7">
        <v>1</v>
      </c>
      <c r="B11" s="11">
        <f>IF(ISBLANK(R11),"",R11)</f>
        <v>1001</v>
      </c>
      <c r="C11" s="11" t="str">
        <f>IF(ISBLANK(S11),"",S11)</f>
        <v>Öğrenci Adı Soyadı 1</v>
      </c>
      <c r="D11" s="23"/>
      <c r="E11" s="35">
        <v>100</v>
      </c>
      <c r="F11" s="35"/>
      <c r="G11" s="24">
        <v>100</v>
      </c>
      <c r="H11" s="24">
        <v>100</v>
      </c>
      <c r="I11" s="36">
        <f>IF(E11="G", "G", IF(E11="","", E11*'Giriş-Bilgiler'!$B$9/100))</f>
        <v>70</v>
      </c>
      <c r="J11" s="36"/>
      <c r="K11" s="36">
        <f>IF(G11="G", "G", IF(G11="","", G11*'Giriş-Bilgiler'!$C$9/100))</f>
        <v>15</v>
      </c>
      <c r="L11" s="36">
        <f t="shared" ref="L11" si="0">IF(I11="G", "G", I11*0.7)</f>
        <v>49</v>
      </c>
      <c r="M11" s="36">
        <f>IF(H11="G", "G", IF(H11="","", H11*'Giriş-Bilgiler'!$D$9/100))</f>
        <v>15</v>
      </c>
      <c r="N11" s="36">
        <f t="shared" ref="N11" si="1">IF(K11="G", "G", K11*0.7)</f>
        <v>10.5</v>
      </c>
      <c r="O11" s="22">
        <f>IF(AND(D11&lt;&gt;"Girmedi", D11&lt;&gt;"Kopya", B11&lt;&gt;"" ), SUM(I11, K11, M11), "")</f>
        <v>100</v>
      </c>
      <c r="Q11" s="6"/>
      <c r="R11" s="6">
        <v>1001</v>
      </c>
      <c r="S11" s="6" t="s">
        <v>14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16"/>
      <c r="BW11" s="16"/>
      <c r="BX11" s="16"/>
      <c r="BY11" s="16"/>
    </row>
    <row r="12" spans="1:77" ht="16.95" customHeight="1">
      <c r="A12" s="7">
        <f>IF(B12="","",MAX($A$11:A11)+1)</f>
        <v>2</v>
      </c>
      <c r="B12" s="13">
        <f t="shared" ref="B12:B51" si="2">IF(ISBLANK(R12),"",R12)</f>
        <v>1002</v>
      </c>
      <c r="C12" s="13" t="str">
        <f t="shared" ref="C12:C33" si="3">IF(ISBLANK(S12),"",S12)</f>
        <v>Öğrenci Adı Soyadı 2</v>
      </c>
      <c r="D12" s="25"/>
      <c r="E12" s="42">
        <v>100</v>
      </c>
      <c r="F12" s="42"/>
      <c r="G12" s="26">
        <v>100</v>
      </c>
      <c r="H12" s="26">
        <v>100</v>
      </c>
      <c r="I12" s="34">
        <f>IF(E12="G", "G", IF(E12="","", E12*'Giriş-Bilgiler'!$B$9/100))</f>
        <v>70</v>
      </c>
      <c r="J12" s="34"/>
      <c r="K12" s="34">
        <f>IF(G12="G", "G", IF(G12="","", G12*'Giriş-Bilgiler'!$C$9/100))</f>
        <v>15</v>
      </c>
      <c r="L12" s="34">
        <f t="shared" ref="L12:L25" si="4">IF(I12="G", "G", I12*0.7)</f>
        <v>49</v>
      </c>
      <c r="M12" s="34">
        <f>IF(H12="G", "G", IF(H12="","", H12*'Giriş-Bilgiler'!$D$9/100))</f>
        <v>15</v>
      </c>
      <c r="N12" s="34">
        <f t="shared" ref="N12:N25" si="5">IF(K12="G", "G", K12*0.7)</f>
        <v>10.5</v>
      </c>
      <c r="O12" s="22">
        <f>IF(AND(D12&lt;&gt;"Girmedi", D12&lt;&gt;"Kopya", B12&lt;&gt;"" ), SUM(I12, K12, M12), "")</f>
        <v>100</v>
      </c>
      <c r="Q12" s="6"/>
      <c r="R12" s="6">
        <v>1002</v>
      </c>
      <c r="S12" s="6" t="s">
        <v>15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16"/>
      <c r="BW12" s="16"/>
      <c r="BX12" s="16"/>
      <c r="BY12" s="16"/>
    </row>
    <row r="13" spans="1:77" ht="16.95" customHeight="1">
      <c r="A13" s="7">
        <f>IF(B13="","",MAX($A$11:A12)+1)</f>
        <v>3</v>
      </c>
      <c r="B13" s="11">
        <f t="shared" si="2"/>
        <v>1003</v>
      </c>
      <c r="C13" s="11" t="str">
        <f t="shared" si="3"/>
        <v>Öğrenci Adı Soyadı 3</v>
      </c>
      <c r="D13" s="23" t="str">
        <f t="shared" ref="D13:D51" si="6">IF(ISBLANK(T14),"",T14)</f>
        <v/>
      </c>
      <c r="E13" s="35">
        <v>100</v>
      </c>
      <c r="F13" s="35"/>
      <c r="G13" s="24" t="s">
        <v>31</v>
      </c>
      <c r="H13" s="24" t="s">
        <v>31</v>
      </c>
      <c r="I13" s="36">
        <f>IF(E13="G", "G", IF(E13="","", E13*'Giriş-Bilgiler'!$B$9/100))</f>
        <v>70</v>
      </c>
      <c r="J13" s="36"/>
      <c r="K13" s="36" t="str">
        <f>IF(G13="G", "G", IF(G13="","", G13*'Giriş-Bilgiler'!$C$9/100))</f>
        <v>G</v>
      </c>
      <c r="L13" s="36">
        <f t="shared" si="4"/>
        <v>49</v>
      </c>
      <c r="M13" s="36" t="str">
        <f>IF(H13="G", "G", IF(H13="","", H13*'Giriş-Bilgiler'!$D$9/100))</f>
        <v>G</v>
      </c>
      <c r="N13" s="36" t="str">
        <f t="shared" si="5"/>
        <v>G</v>
      </c>
      <c r="O13" s="22">
        <f t="shared" ref="O13" si="7">IF(AND(D13&lt;&gt;"Girmedi", D13&lt;&gt;"Kopya", B13&lt;&gt;"" ), SUM(I13, K13, M13), "")</f>
        <v>70</v>
      </c>
      <c r="P13" s="5"/>
      <c r="Q13" s="6"/>
      <c r="R13" s="6">
        <v>1003</v>
      </c>
      <c r="S13" s="6" t="s">
        <v>16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16"/>
      <c r="BW13" s="16"/>
      <c r="BX13" s="16"/>
      <c r="BY13" s="16"/>
    </row>
    <row r="14" spans="1:77" ht="16.95" customHeight="1">
      <c r="A14" s="7">
        <f>IF(B14="","",MAX($A$11:A13)+1)</f>
        <v>4</v>
      </c>
      <c r="B14" s="13">
        <f t="shared" si="2"/>
        <v>1004</v>
      </c>
      <c r="C14" s="13" t="str">
        <f t="shared" si="3"/>
        <v>Öğrenci Adı Soyadı 4</v>
      </c>
      <c r="D14" s="25" t="str">
        <f t="shared" si="6"/>
        <v/>
      </c>
      <c r="E14" s="42">
        <v>100</v>
      </c>
      <c r="F14" s="42"/>
      <c r="G14" s="26" t="s">
        <v>31</v>
      </c>
      <c r="H14" s="26">
        <v>75</v>
      </c>
      <c r="I14" s="34">
        <f>IF(E14="G", "G", IF(E14="","", E14*'Giriş-Bilgiler'!$B$9/100))</f>
        <v>70</v>
      </c>
      <c r="J14" s="34"/>
      <c r="K14" s="34" t="str">
        <f>IF(G14="G", "G", IF(G14="","", G14*'Giriş-Bilgiler'!$C$9/100))</f>
        <v>G</v>
      </c>
      <c r="L14" s="34">
        <f t="shared" si="4"/>
        <v>49</v>
      </c>
      <c r="M14" s="34">
        <f>IF(H14="G", "G", IF(H14="","", H14*'Giriş-Bilgiler'!$D$9/100))</f>
        <v>11.25</v>
      </c>
      <c r="N14" s="34" t="str">
        <f t="shared" si="5"/>
        <v>G</v>
      </c>
      <c r="O14" s="22">
        <f t="shared" ref="O14:O51" si="8">IF(AND(D14&lt;&gt;"Girmedi", D14&lt;&gt;"Kopya", B14&lt;&gt;"" ), SUM(I14, K14, M14), "")</f>
        <v>81.25</v>
      </c>
      <c r="Q14" s="6"/>
      <c r="R14" s="6">
        <v>1004</v>
      </c>
      <c r="S14" s="6" t="s">
        <v>17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16"/>
      <c r="BW14" s="16"/>
      <c r="BX14" s="16"/>
      <c r="BY14" s="16"/>
    </row>
    <row r="15" spans="1:77" ht="16.95" customHeight="1">
      <c r="A15" s="7">
        <f>IF(B15="","",MAX($A$11:A14)+1)</f>
        <v>5</v>
      </c>
      <c r="B15" s="11">
        <f t="shared" si="2"/>
        <v>1005</v>
      </c>
      <c r="C15" s="11" t="str">
        <f t="shared" si="3"/>
        <v>Öğrenci Adı Soyadı 5</v>
      </c>
      <c r="D15" s="23" t="str">
        <f t="shared" si="6"/>
        <v/>
      </c>
      <c r="E15" s="35">
        <v>100</v>
      </c>
      <c r="F15" s="35"/>
      <c r="G15" s="24" t="s">
        <v>31</v>
      </c>
      <c r="H15" s="24">
        <v>60</v>
      </c>
      <c r="I15" s="36">
        <f>IF(E15="G", "G", IF(E15="","", E15*'Giriş-Bilgiler'!$B$9/100))</f>
        <v>70</v>
      </c>
      <c r="J15" s="36"/>
      <c r="K15" s="36" t="str">
        <f>IF(G15="G", "G", IF(G15="","", G15*'Giriş-Bilgiler'!$C$9/100))</f>
        <v>G</v>
      </c>
      <c r="L15" s="36">
        <f t="shared" si="4"/>
        <v>49</v>
      </c>
      <c r="M15" s="36">
        <f>IF(H15="G", "G", IF(H15="","", H15*'Giriş-Bilgiler'!$D$9/100))</f>
        <v>9</v>
      </c>
      <c r="N15" s="36" t="str">
        <f t="shared" si="5"/>
        <v>G</v>
      </c>
      <c r="O15" s="22">
        <f t="shared" si="8"/>
        <v>79</v>
      </c>
      <c r="P15" s="5"/>
      <c r="R15" s="6">
        <v>1005</v>
      </c>
      <c r="S15" s="6" t="s">
        <v>18</v>
      </c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16"/>
      <c r="BW15" s="16"/>
      <c r="BX15" s="16"/>
      <c r="BY15" s="16"/>
    </row>
    <row r="16" spans="1:77" ht="16.95" customHeight="1">
      <c r="A16" s="7" t="str">
        <f>IF(B16="","",MAX($A$11:A15)+1)</f>
        <v/>
      </c>
      <c r="B16" s="13" t="str">
        <f t="shared" si="2"/>
        <v/>
      </c>
      <c r="C16" s="13" t="str">
        <f t="shared" si="3"/>
        <v/>
      </c>
      <c r="D16" s="25"/>
      <c r="E16" s="42"/>
      <c r="F16" s="42"/>
      <c r="G16" s="26"/>
      <c r="H16" s="26"/>
      <c r="I16" s="34" t="str">
        <f>IF(E16="G", "G", IF(E16="","", E16*'Giriş-Bilgiler'!$B$9/100))</f>
        <v/>
      </c>
      <c r="J16" s="34"/>
      <c r="K16" s="34" t="str">
        <f>IF(G16="G", "G", IF(G16="","", G16*'Giriş-Bilgiler'!$C$9/100))</f>
        <v/>
      </c>
      <c r="L16" s="34" t="e">
        <f t="shared" si="4"/>
        <v>#VALUE!</v>
      </c>
      <c r="M16" s="34" t="str">
        <f>IF(H16="G", "G", IF(H16="","", H16*'Giriş-Bilgiler'!$D$9/100))</f>
        <v/>
      </c>
      <c r="N16" s="34" t="e">
        <f t="shared" si="5"/>
        <v>#VALUE!</v>
      </c>
      <c r="O16" s="22" t="str">
        <f t="shared" si="8"/>
        <v/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16"/>
      <c r="BW16" s="16"/>
      <c r="BX16" s="16"/>
      <c r="BY16" s="16"/>
    </row>
    <row r="17" spans="1:77" ht="16.95" customHeight="1">
      <c r="A17" s="7" t="str">
        <f>IF(B17="","",MAX($A$11:A16)+1)</f>
        <v/>
      </c>
      <c r="B17" s="11" t="str">
        <f t="shared" si="2"/>
        <v/>
      </c>
      <c r="C17" s="11" t="str">
        <f t="shared" si="3"/>
        <v/>
      </c>
      <c r="D17" s="23" t="str">
        <f t="shared" si="6"/>
        <v/>
      </c>
      <c r="E17" s="35"/>
      <c r="F17" s="35"/>
      <c r="G17" s="24"/>
      <c r="H17" s="24"/>
      <c r="I17" s="36" t="str">
        <f>IF(E17="G", "G", IF(E17="","", E17*'Giriş-Bilgiler'!$B$9/100))</f>
        <v/>
      </c>
      <c r="J17" s="36"/>
      <c r="K17" s="36" t="str">
        <f>IF(G17="G", "G", IF(G17="","", G17*'Giriş-Bilgiler'!$C$9/100))</f>
        <v/>
      </c>
      <c r="L17" s="36" t="e">
        <f t="shared" si="4"/>
        <v>#VALUE!</v>
      </c>
      <c r="M17" s="36" t="str">
        <f>IF(H17="G", "G", IF(H17="","", H17*'Giriş-Bilgiler'!$D$9/100))</f>
        <v/>
      </c>
      <c r="N17" s="36" t="e">
        <f t="shared" si="5"/>
        <v>#VALUE!</v>
      </c>
      <c r="O17" s="22" t="str">
        <f t="shared" si="8"/>
        <v/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16"/>
      <c r="BW17" s="16"/>
      <c r="BX17" s="16"/>
      <c r="BY17" s="16"/>
    </row>
    <row r="18" spans="1:77" ht="16.95" customHeight="1">
      <c r="A18" s="7" t="str">
        <f>IF(B18="","",MAX($A$11:A17)+1)</f>
        <v/>
      </c>
      <c r="B18" s="13" t="str">
        <f t="shared" si="2"/>
        <v/>
      </c>
      <c r="C18" s="13" t="str">
        <f t="shared" si="3"/>
        <v/>
      </c>
      <c r="D18" s="25" t="str">
        <f t="shared" si="6"/>
        <v/>
      </c>
      <c r="E18" s="42"/>
      <c r="F18" s="42"/>
      <c r="G18" s="26"/>
      <c r="H18" s="26"/>
      <c r="I18" s="34" t="str">
        <f>IF(E18="G", "G", IF(E18="","", E18*'Giriş-Bilgiler'!$B$9/100))</f>
        <v/>
      </c>
      <c r="J18" s="34"/>
      <c r="K18" s="34" t="str">
        <f>IF(G18="G", "G", IF(G18="","", G18*'Giriş-Bilgiler'!$C$9/100))</f>
        <v/>
      </c>
      <c r="L18" s="34" t="e">
        <f t="shared" si="4"/>
        <v>#VALUE!</v>
      </c>
      <c r="M18" s="34" t="str">
        <f>IF(H18="G", "G", IF(H18="","", H18*'Giriş-Bilgiler'!$D$9/100))</f>
        <v/>
      </c>
      <c r="N18" s="34" t="e">
        <f t="shared" si="5"/>
        <v>#VALUE!</v>
      </c>
      <c r="O18" s="22" t="str">
        <f t="shared" si="8"/>
        <v/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16"/>
      <c r="BW18" s="16"/>
      <c r="BX18" s="16"/>
      <c r="BY18" s="16"/>
    </row>
    <row r="19" spans="1:77" ht="16.95" customHeight="1">
      <c r="A19" s="7" t="str">
        <f>IF(B19="","",MAX($A$11:A18)+1)</f>
        <v/>
      </c>
      <c r="B19" s="11" t="str">
        <f t="shared" si="2"/>
        <v/>
      </c>
      <c r="C19" s="11" t="str">
        <f t="shared" si="3"/>
        <v/>
      </c>
      <c r="D19" s="23" t="str">
        <f t="shared" si="6"/>
        <v/>
      </c>
      <c r="E19" s="35"/>
      <c r="F19" s="35"/>
      <c r="G19" s="24"/>
      <c r="H19" s="24"/>
      <c r="I19" s="36" t="str">
        <f>IF(E19="G", "G", IF(E19="","", E19*'Giriş-Bilgiler'!$B$9/100))</f>
        <v/>
      </c>
      <c r="J19" s="36"/>
      <c r="K19" s="36" t="str">
        <f>IF(G19="G", "G", IF(G19="","", G19*'Giriş-Bilgiler'!$C$9/100))</f>
        <v/>
      </c>
      <c r="L19" s="36" t="e">
        <f t="shared" si="4"/>
        <v>#VALUE!</v>
      </c>
      <c r="M19" s="36" t="str">
        <f>IF(H19="G", "G", IF(H19="","", H19*'Giriş-Bilgiler'!$D$9/100))</f>
        <v/>
      </c>
      <c r="N19" s="36" t="e">
        <f t="shared" si="5"/>
        <v>#VALUE!</v>
      </c>
      <c r="O19" s="22" t="str">
        <f t="shared" si="8"/>
        <v/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16"/>
      <c r="BW19" s="16"/>
      <c r="BX19" s="16"/>
      <c r="BY19" s="16"/>
    </row>
    <row r="20" spans="1:77" ht="16.95" customHeight="1">
      <c r="A20" s="7" t="str">
        <f>IF(B20="","",MAX($A$11:A19)+1)</f>
        <v/>
      </c>
      <c r="B20" s="13" t="str">
        <f t="shared" si="2"/>
        <v/>
      </c>
      <c r="C20" s="13" t="str">
        <f t="shared" si="3"/>
        <v/>
      </c>
      <c r="D20" s="25" t="str">
        <f t="shared" si="6"/>
        <v/>
      </c>
      <c r="E20" s="42"/>
      <c r="F20" s="42"/>
      <c r="G20" s="26"/>
      <c r="H20" s="26"/>
      <c r="I20" s="34" t="str">
        <f>IF(E20="G", "G", IF(E20="","", E20*'Giriş-Bilgiler'!$B$9/100))</f>
        <v/>
      </c>
      <c r="J20" s="34"/>
      <c r="K20" s="34" t="str">
        <f>IF(G20="G", "G", IF(G20="","", G20*'Giriş-Bilgiler'!$C$9/100))</f>
        <v/>
      </c>
      <c r="L20" s="34" t="e">
        <f t="shared" si="4"/>
        <v>#VALUE!</v>
      </c>
      <c r="M20" s="34" t="str">
        <f>IF(H20="G", "G", IF(H20="","", H20*'Giriş-Bilgiler'!$D$9/100))</f>
        <v/>
      </c>
      <c r="N20" s="34" t="e">
        <f t="shared" si="5"/>
        <v>#VALUE!</v>
      </c>
      <c r="O20" s="22" t="str">
        <f t="shared" si="8"/>
        <v/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16"/>
      <c r="BW20" s="16"/>
      <c r="BX20" s="16"/>
      <c r="BY20" s="16"/>
    </row>
    <row r="21" spans="1:77" ht="16.95" customHeight="1">
      <c r="A21" s="7" t="str">
        <f>IF(B21="","",MAX($A$11:A20)+1)</f>
        <v/>
      </c>
      <c r="B21" s="11" t="str">
        <f t="shared" si="2"/>
        <v/>
      </c>
      <c r="C21" s="11" t="str">
        <f t="shared" si="3"/>
        <v/>
      </c>
      <c r="D21" s="23" t="str">
        <f t="shared" si="6"/>
        <v/>
      </c>
      <c r="E21" s="35"/>
      <c r="F21" s="35"/>
      <c r="G21" s="24"/>
      <c r="H21" s="24"/>
      <c r="I21" s="36" t="str">
        <f>IF(E21="G", "G", IF(E21="","", E21*'Giriş-Bilgiler'!$B$9/100))</f>
        <v/>
      </c>
      <c r="J21" s="36"/>
      <c r="K21" s="36" t="str">
        <f>IF(G21="G", "G", IF(G21="","", G21*'Giriş-Bilgiler'!$C$9/100))</f>
        <v/>
      </c>
      <c r="L21" s="36" t="e">
        <f t="shared" si="4"/>
        <v>#VALUE!</v>
      </c>
      <c r="M21" s="36" t="str">
        <f>IF(H21="G", "G", IF(H21="","", H21*'Giriş-Bilgiler'!$D$9/100))</f>
        <v/>
      </c>
      <c r="N21" s="36" t="e">
        <f t="shared" si="5"/>
        <v>#VALUE!</v>
      </c>
      <c r="O21" s="22" t="str">
        <f t="shared" si="8"/>
        <v/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16"/>
      <c r="BW21" s="16"/>
      <c r="BX21" s="16"/>
      <c r="BY21" s="16"/>
    </row>
    <row r="22" spans="1:77" ht="16.95" customHeight="1">
      <c r="A22" s="7" t="str">
        <f>IF(B22="","",MAX($A$11:A21)+1)</f>
        <v/>
      </c>
      <c r="B22" s="13" t="str">
        <f t="shared" si="2"/>
        <v/>
      </c>
      <c r="C22" s="13" t="str">
        <f t="shared" si="3"/>
        <v/>
      </c>
      <c r="D22" s="25" t="str">
        <f t="shared" si="6"/>
        <v/>
      </c>
      <c r="E22" s="42"/>
      <c r="F22" s="42"/>
      <c r="G22" s="26"/>
      <c r="H22" s="26"/>
      <c r="I22" s="34" t="str">
        <f>IF(E22="G", "G", IF(E22="","", E22*'Giriş-Bilgiler'!$B$9/100))</f>
        <v/>
      </c>
      <c r="J22" s="34"/>
      <c r="K22" s="34" t="str">
        <f>IF(G22="G", "G", IF(G22="","", G22*'Giriş-Bilgiler'!$C$9/100))</f>
        <v/>
      </c>
      <c r="L22" s="34" t="e">
        <f t="shared" si="4"/>
        <v>#VALUE!</v>
      </c>
      <c r="M22" s="34" t="str">
        <f>IF(H22="G", "G", IF(H22="","", H22*'Giriş-Bilgiler'!$D$9/100))</f>
        <v/>
      </c>
      <c r="N22" s="34" t="e">
        <f t="shared" si="5"/>
        <v>#VALUE!</v>
      </c>
      <c r="O22" s="22" t="str">
        <f t="shared" si="8"/>
        <v/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16"/>
      <c r="BW22" s="16"/>
      <c r="BX22" s="16"/>
      <c r="BY22" s="16"/>
    </row>
    <row r="23" spans="1:77" ht="16.95" customHeight="1">
      <c r="A23" s="7" t="str">
        <f>IF(B23="","",MAX($A$11:A22)+1)</f>
        <v/>
      </c>
      <c r="B23" s="11" t="str">
        <f t="shared" si="2"/>
        <v/>
      </c>
      <c r="C23" s="11" t="str">
        <f t="shared" si="3"/>
        <v/>
      </c>
      <c r="D23" s="23" t="str">
        <f t="shared" si="6"/>
        <v/>
      </c>
      <c r="E23" s="35"/>
      <c r="F23" s="35"/>
      <c r="G23" s="24"/>
      <c r="H23" s="24"/>
      <c r="I23" s="36" t="str">
        <f>IF(E23="G", "G", IF(E23="","", E23*'Giriş-Bilgiler'!$B$9/100))</f>
        <v/>
      </c>
      <c r="J23" s="36"/>
      <c r="K23" s="36" t="str">
        <f>IF(G23="G", "G", IF(G23="","", G23*'Giriş-Bilgiler'!$C$9/100))</f>
        <v/>
      </c>
      <c r="L23" s="36" t="e">
        <f t="shared" si="4"/>
        <v>#VALUE!</v>
      </c>
      <c r="M23" s="36" t="str">
        <f>IF(H23="G", "G", IF(H23="","", H23*'Giriş-Bilgiler'!$D$9/100))</f>
        <v/>
      </c>
      <c r="N23" s="36" t="e">
        <f t="shared" si="5"/>
        <v>#VALUE!</v>
      </c>
      <c r="O23" s="22" t="str">
        <f t="shared" si="8"/>
        <v/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16"/>
      <c r="BW23" s="16"/>
      <c r="BX23" s="16"/>
      <c r="BY23" s="16"/>
    </row>
    <row r="24" spans="1:77" ht="16.95" customHeight="1">
      <c r="A24" s="7" t="str">
        <f>IF(B24="","",MAX($A$11:A23)+1)</f>
        <v/>
      </c>
      <c r="B24" s="13" t="str">
        <f t="shared" si="2"/>
        <v/>
      </c>
      <c r="C24" s="13" t="str">
        <f t="shared" si="3"/>
        <v/>
      </c>
      <c r="D24" s="25" t="str">
        <f t="shared" si="6"/>
        <v/>
      </c>
      <c r="E24" s="42"/>
      <c r="F24" s="42"/>
      <c r="G24" s="26"/>
      <c r="H24" s="26"/>
      <c r="I24" s="34" t="str">
        <f>IF(E24="G", "G", IF(E24="","", E24*'Giriş-Bilgiler'!$B$9/100))</f>
        <v/>
      </c>
      <c r="J24" s="34"/>
      <c r="K24" s="34" t="str">
        <f>IF(G24="G", "G", IF(G24="","", G24*'Giriş-Bilgiler'!$C$9/100))</f>
        <v/>
      </c>
      <c r="L24" s="34" t="e">
        <f t="shared" si="4"/>
        <v>#VALUE!</v>
      </c>
      <c r="M24" s="34" t="str">
        <f>IF(H24="G", "G", IF(H24="","", H24*'Giriş-Bilgiler'!$D$9/100))</f>
        <v/>
      </c>
      <c r="N24" s="34" t="e">
        <f t="shared" si="5"/>
        <v>#VALUE!</v>
      </c>
      <c r="O24" s="22" t="str">
        <f t="shared" si="8"/>
        <v/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16"/>
      <c r="BW24" s="16"/>
      <c r="BX24" s="16"/>
      <c r="BY24" s="16"/>
    </row>
    <row r="25" spans="1:77" ht="16.95" customHeight="1">
      <c r="A25" s="7" t="str">
        <f>IF(B25="","",MAX($A$11:A24)+1)</f>
        <v/>
      </c>
      <c r="B25" s="11" t="str">
        <f t="shared" si="2"/>
        <v/>
      </c>
      <c r="C25" s="11" t="str">
        <f t="shared" si="3"/>
        <v/>
      </c>
      <c r="D25" s="23" t="str">
        <f t="shared" si="6"/>
        <v/>
      </c>
      <c r="E25" s="35"/>
      <c r="F25" s="35"/>
      <c r="G25" s="24"/>
      <c r="H25" s="24"/>
      <c r="I25" s="36" t="str">
        <f>IF(E25="G", "G", IF(E25="","", E25*'Giriş-Bilgiler'!$B$9/100))</f>
        <v/>
      </c>
      <c r="J25" s="36"/>
      <c r="K25" s="36" t="str">
        <f>IF(G25="G", "G", IF(G25="","", G25*'Giriş-Bilgiler'!$C$9/100))</f>
        <v/>
      </c>
      <c r="L25" s="36" t="e">
        <f t="shared" si="4"/>
        <v>#VALUE!</v>
      </c>
      <c r="M25" s="36" t="str">
        <f>IF(H25="G", "G", IF(H25="","", H25*'Giriş-Bilgiler'!$D$9/100))</f>
        <v/>
      </c>
      <c r="N25" s="36" t="e">
        <f t="shared" si="5"/>
        <v>#VALUE!</v>
      </c>
      <c r="O25" s="22" t="str">
        <f t="shared" si="8"/>
        <v/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16"/>
      <c r="BW25" s="16"/>
      <c r="BX25" s="16"/>
      <c r="BY25" s="16"/>
    </row>
    <row r="26" spans="1:77" ht="16.95" customHeight="1">
      <c r="A26" s="7" t="str">
        <f>IF(B26="","",MAX($A$11:A25)+1)</f>
        <v/>
      </c>
      <c r="B26" s="13" t="str">
        <f t="shared" si="2"/>
        <v/>
      </c>
      <c r="C26" s="13" t="str">
        <f t="shared" si="3"/>
        <v/>
      </c>
      <c r="D26" s="25" t="str">
        <f t="shared" si="6"/>
        <v/>
      </c>
      <c r="E26" s="42"/>
      <c r="F26" s="42"/>
      <c r="G26" s="26"/>
      <c r="H26" s="26"/>
      <c r="I26" s="36" t="str">
        <f>IF(E26="G", "G", IF(E26="","", E26*'Giriş-Bilgiler'!$B$9/100))</f>
        <v/>
      </c>
      <c r="J26" s="36"/>
      <c r="K26" s="36" t="str">
        <f>IF(G26="G", "G", IF(G26="","", G26*'Giriş-Bilgiler'!$C$9/100))</f>
        <v/>
      </c>
      <c r="L26" s="36" t="e">
        <f t="shared" ref="L26:L51" si="9">IF(I26="G", "G", I26*0.7)</f>
        <v>#VALUE!</v>
      </c>
      <c r="M26" s="36" t="str">
        <f>IF(H26="G", "G", IF(H26="","", H26*'Giriş-Bilgiler'!$D$9/100))</f>
        <v/>
      </c>
      <c r="N26" s="36" t="e">
        <f t="shared" ref="N26:N51" si="10">IF(K26="G", "G", K26*0.7)</f>
        <v>#VALUE!</v>
      </c>
      <c r="O26" s="22" t="str">
        <f t="shared" si="8"/>
        <v/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16"/>
      <c r="BW26" s="16"/>
      <c r="BX26" s="16"/>
      <c r="BY26" s="16"/>
    </row>
    <row r="27" spans="1:77" ht="16.95" customHeight="1">
      <c r="A27" s="7" t="str">
        <f>IF(B27="","",MAX($A$11:A26)+1)</f>
        <v/>
      </c>
      <c r="B27" s="11" t="str">
        <f t="shared" si="2"/>
        <v/>
      </c>
      <c r="C27" s="11" t="str">
        <f t="shared" si="3"/>
        <v/>
      </c>
      <c r="D27" s="23" t="str">
        <f t="shared" si="6"/>
        <v/>
      </c>
      <c r="E27" s="35"/>
      <c r="F27" s="35"/>
      <c r="G27" s="24"/>
      <c r="H27" s="24"/>
      <c r="I27" s="36" t="str">
        <f>IF(E27="G", "G", IF(E27="","", E27*'Giriş-Bilgiler'!$B$9/100))</f>
        <v/>
      </c>
      <c r="J27" s="36"/>
      <c r="K27" s="36" t="str">
        <f>IF(G27="G", "G", IF(G27="","", G27*'Giriş-Bilgiler'!$C$9/100))</f>
        <v/>
      </c>
      <c r="L27" s="36" t="e">
        <f t="shared" si="9"/>
        <v>#VALUE!</v>
      </c>
      <c r="M27" s="36" t="str">
        <f>IF(H27="G", "G", IF(H27="","", H27*'Giriş-Bilgiler'!$D$9/100))</f>
        <v/>
      </c>
      <c r="N27" s="36" t="e">
        <f t="shared" si="10"/>
        <v>#VALUE!</v>
      </c>
      <c r="O27" s="22" t="str">
        <f t="shared" si="8"/>
        <v/>
      </c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16"/>
      <c r="BW27" s="16"/>
      <c r="BX27" s="16"/>
      <c r="BY27" s="16"/>
    </row>
    <row r="28" spans="1:77" ht="16.95" customHeight="1">
      <c r="A28" s="7" t="str">
        <f>IF(B28="","",MAX($A$11:A27)+1)</f>
        <v/>
      </c>
      <c r="B28" s="13" t="str">
        <f t="shared" si="2"/>
        <v/>
      </c>
      <c r="C28" s="13" t="str">
        <f t="shared" si="3"/>
        <v/>
      </c>
      <c r="D28" s="25" t="str">
        <f t="shared" si="6"/>
        <v/>
      </c>
      <c r="E28" s="42"/>
      <c r="F28" s="42"/>
      <c r="G28" s="26"/>
      <c r="H28" s="26"/>
      <c r="I28" s="36" t="str">
        <f>IF(E28="G", "G", IF(E28="","", E28*'Giriş-Bilgiler'!$B$9/100))</f>
        <v/>
      </c>
      <c r="J28" s="36"/>
      <c r="K28" s="36" t="str">
        <f>IF(G28="G", "G", IF(G28="","", G28*'Giriş-Bilgiler'!$C$9/100))</f>
        <v/>
      </c>
      <c r="L28" s="36" t="e">
        <f t="shared" si="9"/>
        <v>#VALUE!</v>
      </c>
      <c r="M28" s="36" t="str">
        <f>IF(H28="G", "G", IF(H28="","", H28*'Giriş-Bilgiler'!$D$9/100))</f>
        <v/>
      </c>
      <c r="N28" s="36" t="e">
        <f t="shared" si="10"/>
        <v>#VALUE!</v>
      </c>
      <c r="O28" s="22" t="str">
        <f t="shared" si="8"/>
        <v/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16"/>
      <c r="BW28" s="16"/>
      <c r="BX28" s="16"/>
      <c r="BY28" s="16"/>
    </row>
    <row r="29" spans="1:77" ht="16.95" customHeight="1">
      <c r="A29" s="7" t="str">
        <f>IF(B29="","",MAX($A$11:A28)+1)</f>
        <v/>
      </c>
      <c r="B29" s="11" t="str">
        <f t="shared" si="2"/>
        <v/>
      </c>
      <c r="C29" s="11" t="str">
        <f t="shared" si="3"/>
        <v/>
      </c>
      <c r="D29" s="23" t="str">
        <f t="shared" si="6"/>
        <v/>
      </c>
      <c r="E29" s="35"/>
      <c r="F29" s="35"/>
      <c r="G29" s="24"/>
      <c r="H29" s="24"/>
      <c r="I29" s="36" t="str">
        <f>IF(E29="G", "G", IF(E29="","", E29*'Giriş-Bilgiler'!$B$9/100))</f>
        <v/>
      </c>
      <c r="J29" s="36"/>
      <c r="K29" s="36" t="str">
        <f>IF(G29="G", "G", IF(G29="","", G29*'Giriş-Bilgiler'!$C$9/100))</f>
        <v/>
      </c>
      <c r="L29" s="36" t="e">
        <f t="shared" si="9"/>
        <v>#VALUE!</v>
      </c>
      <c r="M29" s="36" t="str">
        <f>IF(H29="G", "G", IF(H29="","", H29*'Giriş-Bilgiler'!$D$9/100))</f>
        <v/>
      </c>
      <c r="N29" s="36" t="e">
        <f t="shared" si="10"/>
        <v>#VALUE!</v>
      </c>
      <c r="O29" s="22" t="str">
        <f t="shared" si="8"/>
        <v/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16"/>
      <c r="BW29" s="16"/>
      <c r="BX29" s="16"/>
      <c r="BY29" s="16"/>
    </row>
    <row r="30" spans="1:77" ht="16.95" customHeight="1">
      <c r="A30" s="7" t="str">
        <f>IF(B30="","",MAX($A$11:A29)+1)</f>
        <v/>
      </c>
      <c r="B30" s="13" t="str">
        <f t="shared" si="2"/>
        <v/>
      </c>
      <c r="C30" s="13" t="str">
        <f t="shared" si="3"/>
        <v/>
      </c>
      <c r="D30" s="25" t="str">
        <f t="shared" si="6"/>
        <v/>
      </c>
      <c r="E30" s="42"/>
      <c r="F30" s="42"/>
      <c r="G30" s="26"/>
      <c r="H30" s="26"/>
      <c r="I30" s="36" t="str">
        <f>IF(E30="G", "G", IF(E30="","", E30*'Giriş-Bilgiler'!$B$9/100))</f>
        <v/>
      </c>
      <c r="J30" s="36"/>
      <c r="K30" s="36" t="str">
        <f>IF(G30="G", "G", IF(G30="","", G30*'Giriş-Bilgiler'!$C$9/100))</f>
        <v/>
      </c>
      <c r="L30" s="36" t="e">
        <f t="shared" si="9"/>
        <v>#VALUE!</v>
      </c>
      <c r="M30" s="36" t="str">
        <f>IF(H30="G", "G", IF(H30="","", H30*'Giriş-Bilgiler'!$D$9/100))</f>
        <v/>
      </c>
      <c r="N30" s="36" t="e">
        <f t="shared" si="10"/>
        <v>#VALUE!</v>
      </c>
      <c r="O30" s="22" t="str">
        <f t="shared" si="8"/>
        <v/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16"/>
      <c r="BW30" s="16"/>
      <c r="BX30" s="16"/>
      <c r="BY30" s="16"/>
    </row>
    <row r="31" spans="1:77" ht="16.95" customHeight="1">
      <c r="A31" s="7" t="str">
        <f>IF(B31="","",MAX($A$11:A30)+1)</f>
        <v/>
      </c>
      <c r="B31" s="11" t="str">
        <f t="shared" si="2"/>
        <v/>
      </c>
      <c r="C31" s="11" t="str">
        <f t="shared" si="3"/>
        <v/>
      </c>
      <c r="D31" s="23" t="str">
        <f t="shared" si="6"/>
        <v/>
      </c>
      <c r="E31" s="35"/>
      <c r="F31" s="35"/>
      <c r="G31" s="24"/>
      <c r="H31" s="24"/>
      <c r="I31" s="36" t="str">
        <f>IF(E31="G", "G", IF(E31="","", E31*'Giriş-Bilgiler'!$B$9/100))</f>
        <v/>
      </c>
      <c r="J31" s="36"/>
      <c r="K31" s="36" t="str">
        <f>IF(G31="G", "G", IF(G31="","", G31*'Giriş-Bilgiler'!$C$9/100))</f>
        <v/>
      </c>
      <c r="L31" s="36" t="e">
        <f t="shared" si="9"/>
        <v>#VALUE!</v>
      </c>
      <c r="M31" s="36" t="str">
        <f>IF(H31="G", "G", IF(H31="","", H31*'Giriş-Bilgiler'!$D$9/100))</f>
        <v/>
      </c>
      <c r="N31" s="36" t="e">
        <f t="shared" si="10"/>
        <v>#VALUE!</v>
      </c>
      <c r="O31" s="22" t="str">
        <f t="shared" si="8"/>
        <v/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16"/>
      <c r="BW31" s="16"/>
      <c r="BX31" s="16"/>
      <c r="BY31" s="16"/>
    </row>
    <row r="32" spans="1:77" ht="16.95" customHeight="1">
      <c r="A32" s="7" t="str">
        <f>IF(B32="","",MAX($A$11:A31)+1)</f>
        <v/>
      </c>
      <c r="B32" s="13" t="str">
        <f t="shared" si="2"/>
        <v/>
      </c>
      <c r="C32" s="13" t="str">
        <f t="shared" si="3"/>
        <v/>
      </c>
      <c r="D32" s="25" t="str">
        <f t="shared" si="6"/>
        <v/>
      </c>
      <c r="E32" s="42"/>
      <c r="F32" s="42"/>
      <c r="G32" s="26"/>
      <c r="H32" s="26"/>
      <c r="I32" s="36" t="str">
        <f>IF(E32="G", "G", IF(E32="","", E32*'Giriş-Bilgiler'!$B$9/100))</f>
        <v/>
      </c>
      <c r="J32" s="36"/>
      <c r="K32" s="36" t="str">
        <f>IF(G32="G", "G", IF(G32="","", G32*'Giriş-Bilgiler'!$C$9/100))</f>
        <v/>
      </c>
      <c r="L32" s="36" t="e">
        <f t="shared" si="9"/>
        <v>#VALUE!</v>
      </c>
      <c r="M32" s="36" t="str">
        <f>IF(H32="G", "G", IF(H32="","", H32*'Giriş-Bilgiler'!$D$9/100))</f>
        <v/>
      </c>
      <c r="N32" s="36" t="e">
        <f t="shared" si="10"/>
        <v>#VALUE!</v>
      </c>
      <c r="O32" s="22" t="str">
        <f t="shared" si="8"/>
        <v/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16"/>
      <c r="BW32" s="16"/>
      <c r="BX32" s="16"/>
      <c r="BY32" s="16"/>
    </row>
    <row r="33" spans="1:77" ht="16.95" customHeight="1">
      <c r="A33" s="7" t="str">
        <f>IF(B33="","",MAX($A$11:A32)+1)</f>
        <v/>
      </c>
      <c r="B33" s="11" t="str">
        <f t="shared" si="2"/>
        <v/>
      </c>
      <c r="C33" s="11" t="str">
        <f t="shared" si="3"/>
        <v/>
      </c>
      <c r="D33" s="23" t="str">
        <f t="shared" si="6"/>
        <v/>
      </c>
      <c r="E33" s="35"/>
      <c r="F33" s="35"/>
      <c r="G33" s="24"/>
      <c r="H33" s="24"/>
      <c r="I33" s="36" t="str">
        <f>IF(E33="G", "G", IF(E33="","", E33*'Giriş-Bilgiler'!$B$9/100))</f>
        <v/>
      </c>
      <c r="J33" s="36"/>
      <c r="K33" s="36" t="str">
        <f>IF(G33="G", "G", IF(G33="","", G33*'Giriş-Bilgiler'!$C$9/100))</f>
        <v/>
      </c>
      <c r="L33" s="36" t="e">
        <f t="shared" si="9"/>
        <v>#VALUE!</v>
      </c>
      <c r="M33" s="36" t="str">
        <f>IF(H33="G", "G", IF(H33="","", H33*'Giriş-Bilgiler'!$D$9/100))</f>
        <v/>
      </c>
      <c r="N33" s="36" t="e">
        <f t="shared" si="10"/>
        <v>#VALUE!</v>
      </c>
      <c r="O33" s="22" t="str">
        <f t="shared" si="8"/>
        <v/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16"/>
      <c r="BW33" s="16"/>
      <c r="BX33" s="16"/>
      <c r="BY33" s="16"/>
    </row>
    <row r="34" spans="1:77" ht="16.95" customHeight="1">
      <c r="A34" s="7" t="str">
        <f>IF(B34="","",MAX($A$11:A33)+1)</f>
        <v/>
      </c>
      <c r="B34" s="13" t="str">
        <f t="shared" si="2"/>
        <v/>
      </c>
      <c r="C34" s="13" t="str">
        <f t="shared" ref="C34:C51" si="11">IF(ISBLANK(S34),"",S34)</f>
        <v/>
      </c>
      <c r="D34" s="25"/>
      <c r="E34" s="42"/>
      <c r="F34" s="42"/>
      <c r="G34" s="26"/>
      <c r="H34" s="26"/>
      <c r="I34" s="36" t="str">
        <f>IF(E34="G", "G", IF(E34="","", E34*'Giriş-Bilgiler'!$B$9/100))</f>
        <v/>
      </c>
      <c r="J34" s="36"/>
      <c r="K34" s="36" t="str">
        <f>IF(G34="G", "G", IF(G34="","", G34*'Giriş-Bilgiler'!$C$9/100))</f>
        <v/>
      </c>
      <c r="L34" s="36" t="e">
        <f t="shared" si="9"/>
        <v>#VALUE!</v>
      </c>
      <c r="M34" s="36" t="str">
        <f>IF(H34="G", "G", IF(H34="","", H34*'Giriş-Bilgiler'!$D$9/100))</f>
        <v/>
      </c>
      <c r="N34" s="36" t="e">
        <f t="shared" si="10"/>
        <v>#VALUE!</v>
      </c>
      <c r="O34" s="22" t="str">
        <f t="shared" si="8"/>
        <v/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16"/>
      <c r="BW34" s="16"/>
      <c r="BX34" s="16"/>
      <c r="BY34" s="16"/>
    </row>
    <row r="35" spans="1:77" ht="16.95" customHeight="1">
      <c r="A35" s="7" t="str">
        <f>IF(B35="","",MAX($A$11:A34)+1)</f>
        <v/>
      </c>
      <c r="B35" s="11" t="str">
        <f t="shared" si="2"/>
        <v/>
      </c>
      <c r="C35" s="11" t="str">
        <f t="shared" si="11"/>
        <v/>
      </c>
      <c r="D35" s="23" t="str">
        <f t="shared" si="6"/>
        <v/>
      </c>
      <c r="E35" s="35"/>
      <c r="F35" s="35"/>
      <c r="G35" s="24"/>
      <c r="H35" s="24"/>
      <c r="I35" s="36" t="str">
        <f>IF(E35="G", "G", IF(E35="","", E35*'Giriş-Bilgiler'!$B$9/100))</f>
        <v/>
      </c>
      <c r="J35" s="36"/>
      <c r="K35" s="36" t="str">
        <f>IF(G35="G", "G", IF(G35="","", G35*'Giriş-Bilgiler'!$C$9/100))</f>
        <v/>
      </c>
      <c r="L35" s="36" t="e">
        <f t="shared" si="9"/>
        <v>#VALUE!</v>
      </c>
      <c r="M35" s="36" t="str">
        <f>IF(H35="G", "G", IF(H35="","", H35*'Giriş-Bilgiler'!$D$9/100))</f>
        <v/>
      </c>
      <c r="N35" s="36" t="e">
        <f t="shared" si="10"/>
        <v>#VALUE!</v>
      </c>
      <c r="O35" s="22" t="str">
        <f t="shared" si="8"/>
        <v/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16"/>
      <c r="BW35" s="16"/>
      <c r="BX35" s="16"/>
      <c r="BY35" s="16"/>
    </row>
    <row r="36" spans="1:77" ht="16.95" customHeight="1">
      <c r="A36" s="7" t="str">
        <f>IF(B36="","",MAX($A$11:A35)+1)</f>
        <v/>
      </c>
      <c r="B36" s="13" t="str">
        <f t="shared" si="2"/>
        <v/>
      </c>
      <c r="C36" s="13" t="str">
        <f t="shared" si="11"/>
        <v/>
      </c>
      <c r="D36" s="25" t="str">
        <f t="shared" si="6"/>
        <v/>
      </c>
      <c r="E36" s="42"/>
      <c r="F36" s="42"/>
      <c r="G36" s="26"/>
      <c r="H36" s="26"/>
      <c r="I36" s="36" t="str">
        <f>IF(E36="G", "G", IF(E36="","", E36*'Giriş-Bilgiler'!$B$9/100))</f>
        <v/>
      </c>
      <c r="J36" s="36"/>
      <c r="K36" s="36" t="str">
        <f>IF(G36="G", "G", IF(G36="","", G36*'Giriş-Bilgiler'!$C$9/100))</f>
        <v/>
      </c>
      <c r="L36" s="36" t="e">
        <f t="shared" si="9"/>
        <v>#VALUE!</v>
      </c>
      <c r="M36" s="36" t="str">
        <f>IF(H36="G", "G", IF(H36="","", H36*'Giriş-Bilgiler'!$D$9/100))</f>
        <v/>
      </c>
      <c r="N36" s="36" t="e">
        <f t="shared" si="10"/>
        <v>#VALUE!</v>
      </c>
      <c r="O36" s="22" t="str">
        <f t="shared" si="8"/>
        <v/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16"/>
      <c r="BW36" s="16"/>
      <c r="BX36" s="16"/>
      <c r="BY36" s="16"/>
    </row>
    <row r="37" spans="1:77" ht="16.95" customHeight="1">
      <c r="A37" s="7" t="str">
        <f>IF(B37="","",MAX($A$11:A36)+1)</f>
        <v/>
      </c>
      <c r="B37" s="11" t="str">
        <f t="shared" si="2"/>
        <v/>
      </c>
      <c r="C37" s="11" t="str">
        <f t="shared" si="11"/>
        <v/>
      </c>
      <c r="D37" s="23" t="str">
        <f t="shared" si="6"/>
        <v/>
      </c>
      <c r="E37" s="35"/>
      <c r="F37" s="35"/>
      <c r="G37" s="24"/>
      <c r="H37" s="24"/>
      <c r="I37" s="36" t="str">
        <f>IF(E37="G", "G", IF(E37="","", E37*'Giriş-Bilgiler'!$B$9/100))</f>
        <v/>
      </c>
      <c r="J37" s="36"/>
      <c r="K37" s="36" t="str">
        <f>IF(G37="G", "G", IF(G37="","", G37*'Giriş-Bilgiler'!$C$9/100))</f>
        <v/>
      </c>
      <c r="L37" s="36" t="e">
        <f t="shared" si="9"/>
        <v>#VALUE!</v>
      </c>
      <c r="M37" s="36" t="str">
        <f>IF(H37="G", "G", IF(H37="","", H37*'Giriş-Bilgiler'!$D$9/100))</f>
        <v/>
      </c>
      <c r="N37" s="36" t="e">
        <f t="shared" si="10"/>
        <v>#VALUE!</v>
      </c>
      <c r="O37" s="22" t="str">
        <f t="shared" si="8"/>
        <v/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16"/>
      <c r="BW37" s="16"/>
      <c r="BX37" s="16"/>
      <c r="BY37" s="16"/>
    </row>
    <row r="38" spans="1:77" ht="16.95" customHeight="1">
      <c r="A38" s="7" t="str">
        <f>IF(B38="","",MAX($A$11:A37)+1)</f>
        <v/>
      </c>
      <c r="B38" s="13" t="str">
        <f t="shared" si="2"/>
        <v/>
      </c>
      <c r="C38" s="13" t="str">
        <f t="shared" si="11"/>
        <v/>
      </c>
      <c r="D38" s="25" t="str">
        <f t="shared" si="6"/>
        <v/>
      </c>
      <c r="E38" s="42"/>
      <c r="F38" s="42"/>
      <c r="G38" s="26"/>
      <c r="H38" s="26"/>
      <c r="I38" s="36" t="str">
        <f>IF(E38="G", "G", IF(E38="","", E38*'Giriş-Bilgiler'!$B$9/100))</f>
        <v/>
      </c>
      <c r="J38" s="36"/>
      <c r="K38" s="36" t="str">
        <f>IF(G38="G", "G", IF(G38="","", G38*'Giriş-Bilgiler'!$C$9/100))</f>
        <v/>
      </c>
      <c r="L38" s="36" t="e">
        <f t="shared" si="9"/>
        <v>#VALUE!</v>
      </c>
      <c r="M38" s="36" t="str">
        <f>IF(H38="G", "G", IF(H38="","", H38*'Giriş-Bilgiler'!$D$9/100))</f>
        <v/>
      </c>
      <c r="N38" s="36" t="e">
        <f t="shared" si="10"/>
        <v>#VALUE!</v>
      </c>
      <c r="O38" s="22" t="str">
        <f t="shared" si="8"/>
        <v/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16"/>
      <c r="BW38" s="16"/>
      <c r="BX38" s="16"/>
      <c r="BY38" s="16"/>
    </row>
    <row r="39" spans="1:77" ht="16.95" customHeight="1">
      <c r="A39" s="7" t="str">
        <f>IF(B39="","",MAX($A$11:A38)+1)</f>
        <v/>
      </c>
      <c r="B39" s="11" t="str">
        <f t="shared" si="2"/>
        <v/>
      </c>
      <c r="C39" s="11" t="str">
        <f t="shared" si="11"/>
        <v/>
      </c>
      <c r="D39" s="23" t="str">
        <f t="shared" si="6"/>
        <v/>
      </c>
      <c r="E39" s="35"/>
      <c r="F39" s="35"/>
      <c r="G39" s="24"/>
      <c r="H39" s="24"/>
      <c r="I39" s="36" t="str">
        <f>IF(E39="G", "G", IF(E39="","", E39*'Giriş-Bilgiler'!$B$9/100))</f>
        <v/>
      </c>
      <c r="J39" s="36"/>
      <c r="K39" s="36" t="str">
        <f>IF(G39="G", "G", IF(G39="","", G39*'Giriş-Bilgiler'!$C$9/100))</f>
        <v/>
      </c>
      <c r="L39" s="36" t="e">
        <f t="shared" si="9"/>
        <v>#VALUE!</v>
      </c>
      <c r="M39" s="36" t="str">
        <f>IF(H39="G", "G", IF(H39="","", H39*'Giriş-Bilgiler'!$D$9/100))</f>
        <v/>
      </c>
      <c r="N39" s="36" t="e">
        <f t="shared" si="10"/>
        <v>#VALUE!</v>
      </c>
      <c r="O39" s="22" t="str">
        <f t="shared" si="8"/>
        <v/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16"/>
      <c r="BW39" s="16"/>
      <c r="BX39" s="16"/>
      <c r="BY39" s="16"/>
    </row>
    <row r="40" spans="1:77" ht="16.95" customHeight="1">
      <c r="A40" s="7" t="str">
        <f>IF(B40="","",MAX($A$11:A39)+1)</f>
        <v/>
      </c>
      <c r="B40" s="13" t="str">
        <f t="shared" si="2"/>
        <v/>
      </c>
      <c r="C40" s="13" t="str">
        <f t="shared" si="11"/>
        <v/>
      </c>
      <c r="D40" s="25" t="str">
        <f t="shared" si="6"/>
        <v/>
      </c>
      <c r="E40" s="42"/>
      <c r="F40" s="42"/>
      <c r="G40" s="26"/>
      <c r="H40" s="26"/>
      <c r="I40" s="36" t="str">
        <f>IF(E40="G", "G", IF(E40="","", E40*'Giriş-Bilgiler'!$B$9/100))</f>
        <v/>
      </c>
      <c r="J40" s="36"/>
      <c r="K40" s="36" t="str">
        <f>IF(G40="G", "G", IF(G40="","", G40*'Giriş-Bilgiler'!$C$9/100))</f>
        <v/>
      </c>
      <c r="L40" s="36" t="e">
        <f t="shared" si="9"/>
        <v>#VALUE!</v>
      </c>
      <c r="M40" s="36" t="str">
        <f>IF(H40="G", "G", IF(H40="","", H40*'Giriş-Bilgiler'!$D$9/100))</f>
        <v/>
      </c>
      <c r="N40" s="36" t="e">
        <f t="shared" si="10"/>
        <v>#VALUE!</v>
      </c>
      <c r="O40" s="22" t="str">
        <f t="shared" si="8"/>
        <v/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16"/>
      <c r="BW40" s="16"/>
      <c r="BX40" s="16"/>
      <c r="BY40" s="16"/>
    </row>
    <row r="41" spans="1:77" ht="16.95" customHeight="1">
      <c r="A41" s="7" t="str">
        <f>IF(B41="","",MAX($A$11:A40)+1)</f>
        <v/>
      </c>
      <c r="B41" s="11" t="str">
        <f t="shared" si="2"/>
        <v/>
      </c>
      <c r="C41" s="11" t="str">
        <f t="shared" si="11"/>
        <v/>
      </c>
      <c r="D41" s="23" t="str">
        <f t="shared" si="6"/>
        <v/>
      </c>
      <c r="E41" s="35"/>
      <c r="F41" s="35"/>
      <c r="G41" s="24"/>
      <c r="H41" s="24"/>
      <c r="I41" s="36" t="str">
        <f>IF(E41="G", "G", IF(E41="","", E41*'Giriş-Bilgiler'!$B$9/100))</f>
        <v/>
      </c>
      <c r="J41" s="36"/>
      <c r="K41" s="36" t="str">
        <f>IF(G41="G", "G", IF(G41="","", G41*'Giriş-Bilgiler'!$C$9/100))</f>
        <v/>
      </c>
      <c r="L41" s="36" t="e">
        <f t="shared" si="9"/>
        <v>#VALUE!</v>
      </c>
      <c r="M41" s="36" t="str">
        <f>IF(H41="G", "G", IF(H41="","", H41*'Giriş-Bilgiler'!$D$9/100))</f>
        <v/>
      </c>
      <c r="N41" s="36" t="e">
        <f t="shared" si="10"/>
        <v>#VALUE!</v>
      </c>
      <c r="O41" s="22" t="str">
        <f t="shared" si="8"/>
        <v/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16"/>
      <c r="BW41" s="16"/>
      <c r="BX41" s="16"/>
      <c r="BY41" s="16"/>
    </row>
    <row r="42" spans="1:77" ht="16.95" customHeight="1">
      <c r="A42" s="7" t="str">
        <f>IF(B42="","",MAX($A$11:A41)+1)</f>
        <v/>
      </c>
      <c r="B42" s="13" t="str">
        <f t="shared" si="2"/>
        <v/>
      </c>
      <c r="C42" s="13" t="str">
        <f t="shared" si="11"/>
        <v/>
      </c>
      <c r="D42" s="25" t="str">
        <f t="shared" si="6"/>
        <v/>
      </c>
      <c r="E42" s="42"/>
      <c r="F42" s="42"/>
      <c r="G42" s="26"/>
      <c r="H42" s="26"/>
      <c r="I42" s="36" t="str">
        <f>IF(E42="G", "G", IF(E42="","", E42*'Giriş-Bilgiler'!$B$9/100))</f>
        <v/>
      </c>
      <c r="J42" s="36"/>
      <c r="K42" s="36" t="str">
        <f>IF(G42="G", "G", IF(G42="","", G42*'Giriş-Bilgiler'!$C$9/100))</f>
        <v/>
      </c>
      <c r="L42" s="36" t="e">
        <f t="shared" si="9"/>
        <v>#VALUE!</v>
      </c>
      <c r="M42" s="36" t="str">
        <f>IF(H42="G", "G", IF(H42="","", H42*'Giriş-Bilgiler'!$D$9/100))</f>
        <v/>
      </c>
      <c r="N42" s="36" t="e">
        <f t="shared" si="10"/>
        <v>#VALUE!</v>
      </c>
      <c r="O42" s="22" t="str">
        <f t="shared" si="8"/>
        <v/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16"/>
      <c r="BW42" s="16"/>
      <c r="BX42" s="16"/>
      <c r="BY42" s="16"/>
    </row>
    <row r="43" spans="1:77" ht="16.95" customHeight="1">
      <c r="A43" s="7" t="str">
        <f>IF(B43="","",MAX($A$11:A42)+1)</f>
        <v/>
      </c>
      <c r="B43" s="11" t="str">
        <f t="shared" si="2"/>
        <v/>
      </c>
      <c r="C43" s="11" t="str">
        <f t="shared" si="11"/>
        <v/>
      </c>
      <c r="D43" s="23" t="str">
        <f t="shared" si="6"/>
        <v/>
      </c>
      <c r="E43" s="35"/>
      <c r="F43" s="35"/>
      <c r="G43" s="24"/>
      <c r="H43" s="24"/>
      <c r="I43" s="36" t="str">
        <f>IF(E43="G", "G", IF(E43="","", E43*'Giriş-Bilgiler'!$B$9/100))</f>
        <v/>
      </c>
      <c r="J43" s="36"/>
      <c r="K43" s="36" t="str">
        <f>IF(G43="G", "G", IF(G43="","", G43*'Giriş-Bilgiler'!$C$9/100))</f>
        <v/>
      </c>
      <c r="L43" s="36" t="e">
        <f t="shared" si="9"/>
        <v>#VALUE!</v>
      </c>
      <c r="M43" s="36" t="str">
        <f>IF(H43="G", "G", IF(H43="","", H43*'Giriş-Bilgiler'!$D$9/100))</f>
        <v/>
      </c>
      <c r="N43" s="36" t="e">
        <f t="shared" si="10"/>
        <v>#VALUE!</v>
      </c>
      <c r="O43" s="22" t="str">
        <f t="shared" si="8"/>
        <v/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16"/>
      <c r="BW43" s="16"/>
      <c r="BX43" s="16"/>
      <c r="BY43" s="16"/>
    </row>
    <row r="44" spans="1:77" ht="16.95" customHeight="1">
      <c r="A44" s="7" t="str">
        <f>IF(B44="","",MAX($A$11:A43)+1)</f>
        <v/>
      </c>
      <c r="B44" s="13" t="str">
        <f t="shared" si="2"/>
        <v/>
      </c>
      <c r="C44" s="13" t="str">
        <f t="shared" si="11"/>
        <v/>
      </c>
      <c r="D44" s="25" t="str">
        <f t="shared" si="6"/>
        <v/>
      </c>
      <c r="E44" s="42"/>
      <c r="F44" s="42"/>
      <c r="G44" s="26"/>
      <c r="H44" s="26"/>
      <c r="I44" s="36" t="str">
        <f>IF(E44="G", "G", IF(E44="","", E44*'Giriş-Bilgiler'!$B$9/100))</f>
        <v/>
      </c>
      <c r="J44" s="36"/>
      <c r="K44" s="36" t="str">
        <f>IF(G44="G", "G", IF(G44="","", G44*'Giriş-Bilgiler'!$C$9/100))</f>
        <v/>
      </c>
      <c r="L44" s="36" t="e">
        <f t="shared" si="9"/>
        <v>#VALUE!</v>
      </c>
      <c r="M44" s="36" t="str">
        <f>IF(H44="G", "G", IF(H44="","", H44*'Giriş-Bilgiler'!$D$9/100))</f>
        <v/>
      </c>
      <c r="N44" s="36" t="e">
        <f t="shared" si="10"/>
        <v>#VALUE!</v>
      </c>
      <c r="O44" s="22" t="str">
        <f t="shared" si="8"/>
        <v/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16"/>
      <c r="BW44" s="16"/>
      <c r="BX44" s="16"/>
      <c r="BY44" s="16"/>
    </row>
    <row r="45" spans="1:77" ht="16.95" customHeight="1">
      <c r="A45" s="7" t="str">
        <f>IF(B45="","",MAX($A$11:A44)+1)</f>
        <v/>
      </c>
      <c r="B45" s="11" t="str">
        <f t="shared" si="2"/>
        <v/>
      </c>
      <c r="C45" s="11" t="str">
        <f t="shared" si="11"/>
        <v/>
      </c>
      <c r="D45" s="23" t="str">
        <f t="shared" si="6"/>
        <v/>
      </c>
      <c r="E45" s="35"/>
      <c r="F45" s="35"/>
      <c r="G45" s="24"/>
      <c r="H45" s="24"/>
      <c r="I45" s="36" t="str">
        <f>IF(E45="G", "G", IF(E45="","", E45*'Giriş-Bilgiler'!$B$9/100))</f>
        <v/>
      </c>
      <c r="J45" s="36"/>
      <c r="K45" s="36" t="str">
        <f>IF(G45="G", "G", IF(G45="","", G45*'Giriş-Bilgiler'!$C$9/100))</f>
        <v/>
      </c>
      <c r="L45" s="36" t="e">
        <f t="shared" si="9"/>
        <v>#VALUE!</v>
      </c>
      <c r="M45" s="36" t="str">
        <f>IF(H45="G", "G", IF(H45="","", H45*'Giriş-Bilgiler'!$D$9/100))</f>
        <v/>
      </c>
      <c r="N45" s="36" t="e">
        <f t="shared" si="10"/>
        <v>#VALUE!</v>
      </c>
      <c r="O45" s="22" t="str">
        <f t="shared" si="8"/>
        <v/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16"/>
      <c r="BW45" s="16"/>
      <c r="BX45" s="16"/>
      <c r="BY45" s="16"/>
    </row>
    <row r="46" spans="1:77" ht="16.95" customHeight="1">
      <c r="A46" s="7" t="str">
        <f>IF(B46="","",MAX($A$11:A45)+1)</f>
        <v/>
      </c>
      <c r="B46" s="13" t="str">
        <f t="shared" si="2"/>
        <v/>
      </c>
      <c r="C46" s="13" t="str">
        <f t="shared" si="11"/>
        <v/>
      </c>
      <c r="D46" s="25" t="str">
        <f t="shared" si="6"/>
        <v/>
      </c>
      <c r="E46" s="42"/>
      <c r="F46" s="42"/>
      <c r="G46" s="26"/>
      <c r="H46" s="26"/>
      <c r="I46" s="36" t="str">
        <f>IF(E46="G", "G", IF(E46="","", E46*'Giriş-Bilgiler'!$B$9/100))</f>
        <v/>
      </c>
      <c r="J46" s="36"/>
      <c r="K46" s="36" t="str">
        <f>IF(G46="G", "G", IF(G46="","", G46*'Giriş-Bilgiler'!$C$9/100))</f>
        <v/>
      </c>
      <c r="L46" s="36" t="e">
        <f t="shared" si="9"/>
        <v>#VALUE!</v>
      </c>
      <c r="M46" s="36" t="str">
        <f>IF(H46="G", "G", IF(H46="","", H46*'Giriş-Bilgiler'!$D$9/100))</f>
        <v/>
      </c>
      <c r="N46" s="36" t="e">
        <f t="shared" si="10"/>
        <v>#VALUE!</v>
      </c>
      <c r="O46" s="22" t="str">
        <f t="shared" si="8"/>
        <v/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16"/>
      <c r="BW46" s="16"/>
      <c r="BX46" s="16"/>
      <c r="BY46" s="16"/>
    </row>
    <row r="47" spans="1:77" ht="16.95" customHeight="1">
      <c r="A47" s="7" t="str">
        <f>IF(B47="","",MAX($A$11:A46)+1)</f>
        <v/>
      </c>
      <c r="B47" s="11" t="str">
        <f t="shared" si="2"/>
        <v/>
      </c>
      <c r="C47" s="11" t="str">
        <f t="shared" si="11"/>
        <v/>
      </c>
      <c r="D47" s="23" t="str">
        <f t="shared" si="6"/>
        <v/>
      </c>
      <c r="E47" s="35"/>
      <c r="F47" s="35"/>
      <c r="G47" s="24"/>
      <c r="H47" s="24"/>
      <c r="I47" s="36" t="str">
        <f>IF(E47="G", "G", IF(E47="","", E47*'Giriş-Bilgiler'!$B$9/100))</f>
        <v/>
      </c>
      <c r="J47" s="36"/>
      <c r="K47" s="36" t="str">
        <f>IF(G47="G", "G", IF(G47="","", G47*'Giriş-Bilgiler'!$C$9/100))</f>
        <v/>
      </c>
      <c r="L47" s="36" t="e">
        <f t="shared" si="9"/>
        <v>#VALUE!</v>
      </c>
      <c r="M47" s="36" t="str">
        <f>IF(H47="G", "G", IF(H47="","", H47*'Giriş-Bilgiler'!$D$9/100))</f>
        <v/>
      </c>
      <c r="N47" s="36" t="e">
        <f t="shared" si="10"/>
        <v>#VALUE!</v>
      </c>
      <c r="O47" s="22" t="str">
        <f t="shared" si="8"/>
        <v/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16"/>
      <c r="BW47" s="16"/>
      <c r="BX47" s="16"/>
      <c r="BY47" s="16"/>
    </row>
    <row r="48" spans="1:77" ht="16.95" customHeight="1">
      <c r="A48" s="7" t="str">
        <f>IF(B48="","",MAX($A$11:A47)+1)</f>
        <v/>
      </c>
      <c r="B48" s="13" t="str">
        <f t="shared" si="2"/>
        <v/>
      </c>
      <c r="C48" s="13" t="str">
        <f t="shared" si="11"/>
        <v/>
      </c>
      <c r="D48" s="25" t="str">
        <f t="shared" si="6"/>
        <v/>
      </c>
      <c r="E48" s="42"/>
      <c r="F48" s="42"/>
      <c r="G48" s="26"/>
      <c r="H48" s="26"/>
      <c r="I48" s="36" t="str">
        <f>IF(E48="G", "G", IF(E48="","", E48*'Giriş-Bilgiler'!$B$9/100))</f>
        <v/>
      </c>
      <c r="J48" s="36"/>
      <c r="K48" s="36" t="str">
        <f>IF(G48="G", "G", IF(G48="","", G48*'Giriş-Bilgiler'!$C$9/100))</f>
        <v/>
      </c>
      <c r="L48" s="36" t="e">
        <f t="shared" si="9"/>
        <v>#VALUE!</v>
      </c>
      <c r="M48" s="36" t="str">
        <f>IF(H48="G", "G", IF(H48="","", H48*'Giriş-Bilgiler'!$D$9/100))</f>
        <v/>
      </c>
      <c r="N48" s="36" t="e">
        <f t="shared" si="10"/>
        <v>#VALUE!</v>
      </c>
      <c r="O48" s="22" t="str">
        <f t="shared" si="8"/>
        <v/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16"/>
      <c r="BW48" s="16"/>
      <c r="BX48" s="16"/>
      <c r="BY48" s="16"/>
    </row>
    <row r="49" spans="1:77" ht="16.95" customHeight="1">
      <c r="A49" s="7" t="str">
        <f>IF(B49="","",MAX($A$11:A48)+1)</f>
        <v/>
      </c>
      <c r="B49" s="11" t="str">
        <f t="shared" si="2"/>
        <v/>
      </c>
      <c r="C49" s="11" t="str">
        <f t="shared" si="11"/>
        <v/>
      </c>
      <c r="D49" s="23" t="str">
        <f t="shared" si="6"/>
        <v/>
      </c>
      <c r="E49" s="35"/>
      <c r="F49" s="35"/>
      <c r="G49" s="24"/>
      <c r="H49" s="24"/>
      <c r="I49" s="36" t="str">
        <f>IF(E49="G", "G", IF(E49="","", E49*'Giriş-Bilgiler'!$B$9/100))</f>
        <v/>
      </c>
      <c r="J49" s="36"/>
      <c r="K49" s="36" t="str">
        <f>IF(G49="G", "G", IF(G49="","", G49*'Giriş-Bilgiler'!$C$9/100))</f>
        <v/>
      </c>
      <c r="L49" s="36" t="e">
        <f t="shared" si="9"/>
        <v>#VALUE!</v>
      </c>
      <c r="M49" s="36" t="str">
        <f>IF(H49="G", "G", IF(H49="","", H49*'Giriş-Bilgiler'!$D$9/100))</f>
        <v/>
      </c>
      <c r="N49" s="36" t="e">
        <f t="shared" si="10"/>
        <v>#VALUE!</v>
      </c>
      <c r="O49" s="22" t="str">
        <f t="shared" si="8"/>
        <v/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16"/>
      <c r="BW49" s="16"/>
      <c r="BX49" s="16"/>
      <c r="BY49" s="16"/>
    </row>
    <row r="50" spans="1:77" ht="16.95" customHeight="1">
      <c r="A50" s="7" t="str">
        <f>IF(B50="","",MAX($A$11:A49)+1)</f>
        <v/>
      </c>
      <c r="B50" s="13" t="str">
        <f t="shared" si="2"/>
        <v/>
      </c>
      <c r="C50" s="13" t="str">
        <f t="shared" si="11"/>
        <v/>
      </c>
      <c r="D50" s="25" t="str">
        <f t="shared" si="6"/>
        <v/>
      </c>
      <c r="E50" s="42"/>
      <c r="F50" s="42"/>
      <c r="G50" s="26"/>
      <c r="H50" s="26"/>
      <c r="I50" s="36" t="str">
        <f>IF(E50="G", "G", IF(E50="","", E50*'Giriş-Bilgiler'!$B$9/100))</f>
        <v/>
      </c>
      <c r="J50" s="36"/>
      <c r="K50" s="36" t="str">
        <f>IF(G50="G", "G", IF(G50="","", G50*'Giriş-Bilgiler'!$C$9/100))</f>
        <v/>
      </c>
      <c r="L50" s="36" t="e">
        <f t="shared" si="9"/>
        <v>#VALUE!</v>
      </c>
      <c r="M50" s="36" t="str">
        <f>IF(H50="G", "G", IF(H50="","", H50*'Giriş-Bilgiler'!$D$9/100))</f>
        <v/>
      </c>
      <c r="N50" s="36" t="e">
        <f t="shared" si="10"/>
        <v>#VALUE!</v>
      </c>
      <c r="O50" s="22" t="str">
        <f t="shared" si="8"/>
        <v/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16"/>
      <c r="BW50" s="16"/>
      <c r="BX50" s="16"/>
      <c r="BY50" s="16"/>
    </row>
    <row r="51" spans="1:77" ht="16.95" customHeight="1">
      <c r="A51" s="7" t="str">
        <f>IF(B51="","",MAX($A$11:A50)+1)</f>
        <v/>
      </c>
      <c r="B51" s="11" t="str">
        <f t="shared" si="2"/>
        <v/>
      </c>
      <c r="C51" s="11" t="str">
        <f t="shared" si="11"/>
        <v/>
      </c>
      <c r="D51" s="23" t="str">
        <f t="shared" si="6"/>
        <v/>
      </c>
      <c r="E51" s="35"/>
      <c r="F51" s="35"/>
      <c r="G51" s="24"/>
      <c r="H51" s="24"/>
      <c r="I51" s="36" t="str">
        <f>IF(E51="G", "G", IF(E51="","", E51*'Giriş-Bilgiler'!$B$9/100))</f>
        <v/>
      </c>
      <c r="J51" s="36"/>
      <c r="K51" s="36" t="str">
        <f>IF(G51="G", "G", IF(G51="","", G51*'Giriş-Bilgiler'!$C$9/100))</f>
        <v/>
      </c>
      <c r="L51" s="36" t="e">
        <f t="shared" si="9"/>
        <v>#VALUE!</v>
      </c>
      <c r="M51" s="36" t="str">
        <f>IF(H51="G", "G", IF(H51="","", H51*'Giriş-Bilgiler'!$D$9/100))</f>
        <v/>
      </c>
      <c r="N51" s="36" t="e">
        <f t="shared" si="10"/>
        <v>#VALUE!</v>
      </c>
      <c r="O51" s="22" t="str">
        <f t="shared" si="8"/>
        <v/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16"/>
      <c r="BW51" s="16"/>
      <c r="BX51" s="16"/>
      <c r="BY51" s="16"/>
    </row>
    <row r="52" spans="1:77">
      <c r="A52" s="7" t="str">
        <f>IF(B52="","",MAX($A$11:A51)+1)</f>
        <v/>
      </c>
      <c r="B52" s="8"/>
      <c r="C52" s="33"/>
      <c r="D52" s="33"/>
      <c r="E52" s="48"/>
      <c r="F52" s="48"/>
      <c r="G52" s="5"/>
      <c r="H52" s="5"/>
      <c r="I52" s="48"/>
      <c r="J52" s="48"/>
      <c r="K52" s="48"/>
      <c r="L52" s="48"/>
      <c r="M52" s="48"/>
      <c r="N52" s="48"/>
      <c r="O52" s="8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16"/>
      <c r="BW52" s="16"/>
      <c r="BX52" s="16"/>
      <c r="BY52" s="16"/>
    </row>
    <row r="53" spans="1:77">
      <c r="A53" s="8"/>
      <c r="B53" s="8"/>
      <c r="C53" s="12"/>
      <c r="D53" s="12"/>
      <c r="E53" s="48"/>
      <c r="F53" s="48"/>
      <c r="G53" s="5"/>
      <c r="H53" s="5"/>
      <c r="I53" s="48"/>
      <c r="J53" s="48"/>
      <c r="K53" s="48"/>
      <c r="L53" s="48"/>
      <c r="M53" s="48"/>
      <c r="N53" s="48"/>
      <c r="O53" s="8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16"/>
      <c r="BW53" s="16"/>
      <c r="BX53" s="16"/>
      <c r="BY53" s="16"/>
    </row>
    <row r="54" spans="1:77">
      <c r="C54" s="49" t="str">
        <f>IF(ISBLANK('Giriş-Bilgiler'!B10),"",'Giriş-Bilgiler'!B10)</f>
        <v>Öğremen Hafızoğlu</v>
      </c>
      <c r="D54" s="49"/>
      <c r="E54" s="49"/>
      <c r="F54" s="3"/>
      <c r="L54" s="49" t="str">
        <f>IF(ISBLANK('Giriş-Bilgiler'!B11),"",'Giriş-Bilgiler'!B11)</f>
        <v>Müdür Hafızoğlu</v>
      </c>
      <c r="M54" s="49"/>
      <c r="N54" s="49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16"/>
      <c r="BW54" s="16"/>
      <c r="BX54" s="16"/>
      <c r="BY54" s="16"/>
    </row>
    <row r="55" spans="1:77">
      <c r="C55" s="49" t="str">
        <f>IF(ISBLANK('Giriş-Bilgiler'!A10),"",'Giriş-Bilgiler'!A10)</f>
        <v>Ders Öğretmeni</v>
      </c>
      <c r="D55" s="49"/>
      <c r="E55" s="49"/>
      <c r="G55" s="2"/>
      <c r="H55" s="2"/>
      <c r="I55" s="2"/>
      <c r="J55" s="2"/>
      <c r="K55" s="2"/>
      <c r="L55" s="49" t="str">
        <f>IF(ISBLANK('Giriş-Bilgiler'!A11),"",'Giriş-Bilgiler'!A11)</f>
        <v>Okul Müdürü</v>
      </c>
      <c r="M55" s="49"/>
      <c r="N55" s="49"/>
      <c r="O55" s="4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</row>
  </sheetData>
  <sheetProtection algorithmName="SHA-512" hashValue="43a16BZjCHrLfoiiKq9skK3fQzz53+ac/ewoi/NmgdEukhFADy8ETwt4S4jtfSYlWzuJEJXQ7GrBzlvPn5DW3A==" saltValue="UFadCd8biDWDmpF/BtMtUA==" spinCount="100000" sheet="1" objects="1" scenarios="1" selectLockedCells="1"/>
  <mergeCells count="204">
    <mergeCell ref="A2:O2"/>
    <mergeCell ref="A4:D4"/>
    <mergeCell ref="E4:O4"/>
    <mergeCell ref="A5:D5"/>
    <mergeCell ref="E5:G5"/>
    <mergeCell ref="H5:I5"/>
    <mergeCell ref="J5:O5"/>
    <mergeCell ref="A3:O3"/>
    <mergeCell ref="D9:D10"/>
    <mergeCell ref="O9:O10"/>
    <mergeCell ref="A9:A10"/>
    <mergeCell ref="B9:B10"/>
    <mergeCell ref="C54:E54"/>
    <mergeCell ref="L54:N54"/>
    <mergeCell ref="C55:E55"/>
    <mergeCell ref="L55:N55"/>
    <mergeCell ref="A6:D6"/>
    <mergeCell ref="E6:G6"/>
    <mergeCell ref="H6:I6"/>
    <mergeCell ref="J6:O6"/>
    <mergeCell ref="A7:D7"/>
    <mergeCell ref="E7:G7"/>
    <mergeCell ref="H7:I7"/>
    <mergeCell ref="E50:F50"/>
    <mergeCell ref="I50:J50"/>
    <mergeCell ref="K50:L50"/>
    <mergeCell ref="M50:N50"/>
    <mergeCell ref="E51:F51"/>
    <mergeCell ref="I51:J51"/>
    <mergeCell ref="K51:L51"/>
    <mergeCell ref="M51:N51"/>
    <mergeCell ref="E52:F52"/>
    <mergeCell ref="I52:J52"/>
    <mergeCell ref="K52:L52"/>
    <mergeCell ref="M52:N52"/>
    <mergeCell ref="E53:F53"/>
    <mergeCell ref="I53:J53"/>
    <mergeCell ref="K53:L53"/>
    <mergeCell ref="M53:N53"/>
    <mergeCell ref="E48:F48"/>
    <mergeCell ref="I48:J48"/>
    <mergeCell ref="K48:L48"/>
    <mergeCell ref="M48:N48"/>
    <mergeCell ref="E49:F49"/>
    <mergeCell ref="I49:J49"/>
    <mergeCell ref="K49:L49"/>
    <mergeCell ref="M49:N49"/>
    <mergeCell ref="E46:F46"/>
    <mergeCell ref="I46:J46"/>
    <mergeCell ref="K46:L46"/>
    <mergeCell ref="M46:N46"/>
    <mergeCell ref="E47:F47"/>
    <mergeCell ref="I47:J47"/>
    <mergeCell ref="K47:L47"/>
    <mergeCell ref="M47:N47"/>
    <mergeCell ref="E44:F44"/>
    <mergeCell ref="I44:J44"/>
    <mergeCell ref="K44:L44"/>
    <mergeCell ref="M44:N44"/>
    <mergeCell ref="E45:F45"/>
    <mergeCell ref="I45:J45"/>
    <mergeCell ref="K45:L45"/>
    <mergeCell ref="M45:N45"/>
    <mergeCell ref="E42:F42"/>
    <mergeCell ref="I42:J42"/>
    <mergeCell ref="K42:L42"/>
    <mergeCell ref="M42:N42"/>
    <mergeCell ref="E43:F43"/>
    <mergeCell ref="I43:J43"/>
    <mergeCell ref="K43:L43"/>
    <mergeCell ref="M43:N43"/>
    <mergeCell ref="E40:F40"/>
    <mergeCell ref="I40:J40"/>
    <mergeCell ref="K40:L40"/>
    <mergeCell ref="M40:N40"/>
    <mergeCell ref="E41:F41"/>
    <mergeCell ref="I41:J41"/>
    <mergeCell ref="K41:L41"/>
    <mergeCell ref="M41:N41"/>
    <mergeCell ref="E38:F38"/>
    <mergeCell ref="I38:J38"/>
    <mergeCell ref="K38:L38"/>
    <mergeCell ref="M38:N38"/>
    <mergeCell ref="E39:F39"/>
    <mergeCell ref="I39:J39"/>
    <mergeCell ref="K39:L39"/>
    <mergeCell ref="M39:N39"/>
    <mergeCell ref="E36:F36"/>
    <mergeCell ref="I36:J36"/>
    <mergeCell ref="K36:L36"/>
    <mergeCell ref="M36:N36"/>
    <mergeCell ref="E37:F37"/>
    <mergeCell ref="I37:J37"/>
    <mergeCell ref="K37:L37"/>
    <mergeCell ref="M37:N37"/>
    <mergeCell ref="E34:F34"/>
    <mergeCell ref="I34:J34"/>
    <mergeCell ref="K34:L34"/>
    <mergeCell ref="M34:N34"/>
    <mergeCell ref="E35:F35"/>
    <mergeCell ref="I35:J35"/>
    <mergeCell ref="K35:L35"/>
    <mergeCell ref="M35:N35"/>
    <mergeCell ref="E32:F32"/>
    <mergeCell ref="I32:J32"/>
    <mergeCell ref="K32:L32"/>
    <mergeCell ref="M32:N32"/>
    <mergeCell ref="E33:F33"/>
    <mergeCell ref="I33:J33"/>
    <mergeCell ref="K33:L33"/>
    <mergeCell ref="M33:N33"/>
    <mergeCell ref="E30:F30"/>
    <mergeCell ref="I30:J30"/>
    <mergeCell ref="K30:L30"/>
    <mergeCell ref="M30:N30"/>
    <mergeCell ref="E31:F31"/>
    <mergeCell ref="I31:J31"/>
    <mergeCell ref="K31:L31"/>
    <mergeCell ref="M31:N31"/>
    <mergeCell ref="E28:F28"/>
    <mergeCell ref="I28:J28"/>
    <mergeCell ref="K28:L28"/>
    <mergeCell ref="M28:N28"/>
    <mergeCell ref="E29:F29"/>
    <mergeCell ref="I29:J29"/>
    <mergeCell ref="K29:L29"/>
    <mergeCell ref="M29:N29"/>
    <mergeCell ref="E26:F26"/>
    <mergeCell ref="I26:J26"/>
    <mergeCell ref="K26:L26"/>
    <mergeCell ref="M26:N26"/>
    <mergeCell ref="E27:F27"/>
    <mergeCell ref="I27:J27"/>
    <mergeCell ref="K27:L27"/>
    <mergeCell ref="M27:N27"/>
    <mergeCell ref="E24:F24"/>
    <mergeCell ref="I24:J24"/>
    <mergeCell ref="K24:L24"/>
    <mergeCell ref="M24:N24"/>
    <mergeCell ref="E25:F25"/>
    <mergeCell ref="I25:J25"/>
    <mergeCell ref="K25:L25"/>
    <mergeCell ref="M25:N25"/>
    <mergeCell ref="E22:F22"/>
    <mergeCell ref="I22:J22"/>
    <mergeCell ref="K22:L22"/>
    <mergeCell ref="M22:N22"/>
    <mergeCell ref="E23:F23"/>
    <mergeCell ref="I23:J23"/>
    <mergeCell ref="K23:L23"/>
    <mergeCell ref="M23:N23"/>
    <mergeCell ref="E20:F20"/>
    <mergeCell ref="I20:J20"/>
    <mergeCell ref="K20:L20"/>
    <mergeCell ref="M20:N20"/>
    <mergeCell ref="E21:F21"/>
    <mergeCell ref="I21:J21"/>
    <mergeCell ref="K21:L21"/>
    <mergeCell ref="M21:N21"/>
    <mergeCell ref="E19:F19"/>
    <mergeCell ref="I19:J19"/>
    <mergeCell ref="K19:L19"/>
    <mergeCell ref="M19:N19"/>
    <mergeCell ref="E16:F16"/>
    <mergeCell ref="I16:J16"/>
    <mergeCell ref="K16:L16"/>
    <mergeCell ref="M16:N16"/>
    <mergeCell ref="E17:F17"/>
    <mergeCell ref="I17:J17"/>
    <mergeCell ref="K17:L17"/>
    <mergeCell ref="M17:N17"/>
    <mergeCell ref="E11:F11"/>
    <mergeCell ref="I11:J11"/>
    <mergeCell ref="K11:L11"/>
    <mergeCell ref="M11:N11"/>
    <mergeCell ref="E12:F12"/>
    <mergeCell ref="E18:F18"/>
    <mergeCell ref="I18:J18"/>
    <mergeCell ref="K18:L18"/>
    <mergeCell ref="M18:N18"/>
    <mergeCell ref="C52:D52"/>
    <mergeCell ref="I12:J12"/>
    <mergeCell ref="K12:L12"/>
    <mergeCell ref="M12:N12"/>
    <mergeCell ref="E13:F13"/>
    <mergeCell ref="I13:J13"/>
    <mergeCell ref="K13:L13"/>
    <mergeCell ref="M13:N13"/>
    <mergeCell ref="J7:O7"/>
    <mergeCell ref="C9:C10"/>
    <mergeCell ref="G9:H9"/>
    <mergeCell ref="E14:F14"/>
    <mergeCell ref="I14:J14"/>
    <mergeCell ref="K14:L14"/>
    <mergeCell ref="M14:N14"/>
    <mergeCell ref="E15:F15"/>
    <mergeCell ref="I15:J15"/>
    <mergeCell ref="K15:L15"/>
    <mergeCell ref="M15:N15"/>
    <mergeCell ref="E9:F10"/>
    <mergeCell ref="I9:J10"/>
    <mergeCell ref="K9:N9"/>
    <mergeCell ref="M10:N10"/>
    <mergeCell ref="K10:L10"/>
  </mergeCells>
  <phoneticPr fontId="7" type="noConversion"/>
  <conditionalFormatting sqref="A11:D12 B12:D51 A13:C53">
    <cfRule type="expression" dxfId="9" priority="14">
      <formula>$B11=""</formula>
    </cfRule>
  </conditionalFormatting>
  <conditionalFormatting sqref="A11:O53">
    <cfRule type="expression" dxfId="8" priority="9">
      <formula>$B11&lt;&gt;""</formula>
    </cfRule>
  </conditionalFormatting>
  <conditionalFormatting sqref="E11:E53 G11:I53 K11:K53 M11:M53">
    <cfRule type="expression" dxfId="7" priority="51">
      <formula>$B11=""</formula>
    </cfRule>
  </conditionalFormatting>
  <conditionalFormatting sqref="E11:O51">
    <cfRule type="expression" dxfId="6" priority="5">
      <formula>$D11="Kopya"</formula>
    </cfRule>
    <cfRule type="expression" dxfId="5" priority="6">
      <formula>$D11="Girmedi"</formula>
    </cfRule>
  </conditionalFormatting>
  <conditionalFormatting sqref="O11:O51">
    <cfRule type="cellIs" dxfId="4" priority="1" operator="between">
      <formula>0</formula>
      <formula>49</formula>
    </cfRule>
    <cfRule type="cellIs" dxfId="3" priority="2" operator="between">
      <formula>50</formula>
      <formula>100</formula>
    </cfRule>
  </conditionalFormatting>
  <conditionalFormatting sqref="P13 P15">
    <cfRule type="expression" dxfId="2" priority="83">
      <formula>$B13=""</formula>
    </cfRule>
  </conditionalFormatting>
  <conditionalFormatting sqref="P13">
    <cfRule type="expression" dxfId="1" priority="15">
      <formula>$B13&lt;&gt;""</formula>
    </cfRule>
  </conditionalFormatting>
  <conditionalFormatting sqref="P15">
    <cfRule type="expression" dxfId="0" priority="35">
      <formula>$B15&lt;&gt;""</formula>
    </cfRule>
  </conditionalFormatting>
  <dataValidations count="1">
    <dataValidation type="list" allowBlank="1" showInputMessage="1" showErrorMessage="1" sqref="D11:D51" xr:uid="{9B12B427-F8E4-4B4F-BE50-27F0263D889F}">
      <formula1>"Girmedi,Kopya"</formula1>
    </dataValidation>
  </dataValidations>
  <pageMargins left="0.49" right="0.43307086614173229" top="0.38" bottom="0.11811023622047245" header="0.11811023622047245" footer="0.11811023622047245"/>
  <pageSetup paperSize="9" scale="83" orientation="portrait" r:id="rId1"/>
  <ignoredErrors>
    <ignoredError sqref="N11 L11 I12:N25 I11:K11 M11 D13 D14:D15 D17:D5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C8770CD-1784-4CF4-92C9-8F6ADD85D22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Giriş-Bilgiler</vt:lpstr>
      <vt:lpstr>SINIF ADI</vt:lpstr>
      <vt:lpstr>'SINIF ADI'!Yazdırma_Alanı</vt:lpstr>
      <vt:lpstr>yüzde</vt:lpstr>
    </vt:vector>
  </TitlesOfParts>
  <Manager/>
  <Company>Antalya Ölçme Değerlendirme Merkezi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KLASİK SINAV ANALİZ PROGRAMI</dc:title>
  <dc:subject>KLASİK SINAV ANALİZ PROGRAMI</dc:subject>
  <dc:creator>Antalya Ölçme Değerlendirme Merkezi</dc:creator>
  <cp:keywords>SINAV ANALİZ</cp:keywords>
  <dc:description>OKULLARDA YAPILAN KLASİK YAZILI SINAVLARI ANALİZ PROGRAMI</dc:description>
  <cp:lastModifiedBy>Mahmut KIZILOT</cp:lastModifiedBy>
  <cp:lastPrinted>2024-01-01T20:52:35Z</cp:lastPrinted>
  <dcterms:created xsi:type="dcterms:W3CDTF">2015-12-10T13:41:24Z</dcterms:created>
  <dcterms:modified xsi:type="dcterms:W3CDTF">2024-01-06T18:00:33Z</dcterms:modified>
  <cp:category>EĞİTİM ÖĞRETİM</cp:category>
</cp:coreProperties>
</file>